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5300" windowHeight="8730"/>
  </bookViews>
  <sheets>
    <sheet name="23.03.18(12)" sheetId="1" r:id="rId1"/>
  </sheets>
  <definedNames>
    <definedName name="_xlnm.Print_Area" localSheetId="0">'23.03.18(12)'!$A$1:$T$41</definedName>
  </definedNames>
  <calcPr calcId="125725"/>
</workbook>
</file>

<file path=xl/calcChain.xml><?xml version="1.0" encoding="utf-8"?>
<calcChain xmlns="http://schemas.openxmlformats.org/spreadsheetml/2006/main">
  <c r="E38" i="1"/>
  <c r="R33"/>
  <c r="S33" s="1"/>
  <c r="Q33"/>
  <c r="P33"/>
  <c r="Q34" s="1"/>
  <c r="O33"/>
  <c r="N33"/>
  <c r="K33"/>
  <c r="X33" s="1"/>
  <c r="X36" s="1"/>
  <c r="J33"/>
  <c r="I33"/>
  <c r="H33"/>
  <c r="G33"/>
  <c r="F33"/>
  <c r="E33"/>
  <c r="E40" s="1"/>
  <c r="D33"/>
  <c r="B33"/>
  <c r="X32"/>
  <c r="W32"/>
  <c r="V32"/>
  <c r="S32"/>
  <c r="L32"/>
  <c r="T32" s="1"/>
  <c r="B32"/>
  <c r="D32" s="1"/>
  <c r="X31"/>
  <c r="W31"/>
  <c r="V31"/>
  <c r="T31"/>
  <c r="S31"/>
  <c r="M31"/>
  <c r="L31"/>
  <c r="D31"/>
  <c r="B31"/>
  <c r="X30"/>
  <c r="W30"/>
  <c r="V30"/>
  <c r="S30"/>
  <c r="L30"/>
  <c r="T30" s="1"/>
  <c r="B30"/>
  <c r="D30" s="1"/>
  <c r="X29"/>
  <c r="W29"/>
  <c r="V29"/>
  <c r="T29"/>
  <c r="S29"/>
  <c r="M29"/>
  <c r="L29"/>
  <c r="D29"/>
  <c r="B29"/>
  <c r="X28"/>
  <c r="W28"/>
  <c r="V28"/>
  <c r="S28"/>
  <c r="L28"/>
  <c r="T28" s="1"/>
  <c r="B28"/>
  <c r="D28" s="1"/>
  <c r="X27"/>
  <c r="W27"/>
  <c r="V27"/>
  <c r="T27"/>
  <c r="S27"/>
  <c r="M27"/>
  <c r="L27"/>
  <c r="D27"/>
  <c r="B27"/>
  <c r="X26"/>
  <c r="W26"/>
  <c r="V26"/>
  <c r="S26"/>
  <c r="L26"/>
  <c r="T26" s="1"/>
  <c r="B26"/>
  <c r="D26" s="1"/>
  <c r="X25"/>
  <c r="W25"/>
  <c r="V25"/>
  <c r="T25"/>
  <c r="S25"/>
  <c r="M25"/>
  <c r="L25"/>
  <c r="D25"/>
  <c r="B25"/>
  <c r="X24"/>
  <c r="W24"/>
  <c r="V24"/>
  <c r="S24"/>
  <c r="L24"/>
  <c r="T24" s="1"/>
  <c r="B24"/>
  <c r="D24" s="1"/>
  <c r="X23"/>
  <c r="W23"/>
  <c r="V23"/>
  <c r="T23"/>
  <c r="S23"/>
  <c r="M23"/>
  <c r="L23"/>
  <c r="D23"/>
  <c r="B23"/>
  <c r="X22"/>
  <c r="W22"/>
  <c r="V22"/>
  <c r="S22"/>
  <c r="L22"/>
  <c r="T22" s="1"/>
  <c r="B22"/>
  <c r="D22" s="1"/>
  <c r="X21"/>
  <c r="W21"/>
  <c r="V21"/>
  <c r="T21"/>
  <c r="S21"/>
  <c r="M21"/>
  <c r="L21"/>
  <c r="D21"/>
  <c r="B21"/>
  <c r="X20"/>
  <c r="W20"/>
  <c r="V20"/>
  <c r="S20"/>
  <c r="L20"/>
  <c r="T20" s="1"/>
  <c r="B20"/>
  <c r="D20" s="1"/>
  <c r="X19"/>
  <c r="W19"/>
  <c r="V19"/>
  <c r="T19"/>
  <c r="S19"/>
  <c r="M19"/>
  <c r="L19"/>
  <c r="D19"/>
  <c r="B19"/>
  <c r="X18"/>
  <c r="W18"/>
  <c r="V18"/>
  <c r="S18"/>
  <c r="L18"/>
  <c r="T18" s="1"/>
  <c r="B18"/>
  <c r="D18" s="1"/>
  <c r="X17"/>
  <c r="W17"/>
  <c r="V17"/>
  <c r="T17"/>
  <c r="S17"/>
  <c r="M17"/>
  <c r="L17"/>
  <c r="D17"/>
  <c r="B17"/>
  <c r="X16"/>
  <c r="W16"/>
  <c r="V16"/>
  <c r="S16"/>
  <c r="L16"/>
  <c r="T16" s="1"/>
  <c r="B16"/>
  <c r="D16" s="1"/>
  <c r="X15"/>
  <c r="W15"/>
  <c r="V15"/>
  <c r="T15"/>
  <c r="S15"/>
  <c r="M15"/>
  <c r="L15"/>
  <c r="D15"/>
  <c r="B15"/>
  <c r="X14"/>
  <c r="W14"/>
  <c r="V14"/>
  <c r="S14"/>
  <c r="L14"/>
  <c r="T14" s="1"/>
  <c r="B14"/>
  <c r="D14" s="1"/>
  <c r="X13"/>
  <c r="W13"/>
  <c r="V13"/>
  <c r="T13"/>
  <c r="S13"/>
  <c r="M13"/>
  <c r="L13"/>
  <c r="D13"/>
  <c r="B13"/>
  <c r="X12"/>
  <c r="W12"/>
  <c r="V12"/>
  <c r="S12"/>
  <c r="L12"/>
  <c r="T12" s="1"/>
  <c r="B12"/>
  <c r="D12" s="1"/>
  <c r="X11"/>
  <c r="W11"/>
  <c r="V11"/>
  <c r="T11"/>
  <c r="S11"/>
  <c r="M11"/>
  <c r="L11"/>
  <c r="D11"/>
  <c r="B11"/>
  <c r="X10"/>
  <c r="W10"/>
  <c r="V10"/>
  <c r="S10"/>
  <c r="L10"/>
  <c r="T10" s="1"/>
  <c r="B10"/>
  <c r="D10" s="1"/>
  <c r="X9"/>
  <c r="W9"/>
  <c r="W33" s="1"/>
  <c r="W36" s="1"/>
  <c r="V9"/>
  <c r="T9"/>
  <c r="S9"/>
  <c r="M9"/>
  <c r="L9"/>
  <c r="D9"/>
  <c r="B9"/>
  <c r="X8"/>
  <c r="W8"/>
  <c r="V8"/>
  <c r="V33" s="1"/>
  <c r="V36" s="1"/>
  <c r="S8"/>
  <c r="L8"/>
  <c r="T8" s="1"/>
  <c r="B8"/>
  <c r="D8" s="1"/>
  <c r="X7"/>
  <c r="L33" l="1"/>
  <c r="M33" s="1"/>
  <c r="R38"/>
  <c r="R40"/>
  <c r="M8"/>
  <c r="M10"/>
  <c r="M12"/>
  <c r="M14"/>
  <c r="M16"/>
  <c r="M18"/>
  <c r="M20"/>
  <c r="M22"/>
  <c r="M24"/>
  <c r="M26"/>
  <c r="M28"/>
  <c r="M30"/>
  <c r="M32"/>
  <c r="H38"/>
  <c r="T33" l="1"/>
</calcChain>
</file>

<file path=xl/sharedStrings.xml><?xml version="1.0" encoding="utf-8"?>
<sst xmlns="http://schemas.openxmlformats.org/spreadsheetml/2006/main" count="60" uniqueCount="55">
  <si>
    <t>Область</t>
  </si>
  <si>
    <t>Показник 
на 100 000
населення</t>
  </si>
  <si>
    <t>Епід
поріг 12-й тиждень</t>
  </si>
  <si>
    <t>%</t>
  </si>
  <si>
    <t xml:space="preserve">Всього захворіло </t>
  </si>
  <si>
    <t>у т.ч. на
грипо-
подібні
захворювання</t>
  </si>
  <si>
    <t>в т.ч. діти</t>
  </si>
  <si>
    <t>всього
дітей</t>
  </si>
  <si>
    <t>питома вага
 дітей</t>
  </si>
  <si>
    <t>Померло</t>
  </si>
  <si>
    <t>Госпіталізовано</t>
  </si>
  <si>
    <t>захворіло школярів</t>
  </si>
  <si>
    <t>питома вага школярів від всіх захворілих</t>
  </si>
  <si>
    <t>питома вага школярів від захворілих дітей</t>
  </si>
  <si>
    <t>населення
на 01.01.17</t>
  </si>
  <si>
    <t>до 1</t>
  </si>
  <si>
    <t>1-4</t>
  </si>
  <si>
    <t>5-9</t>
  </si>
  <si>
    <t>10-14</t>
  </si>
  <si>
    <t>15-17</t>
  </si>
  <si>
    <t>всього</t>
  </si>
  <si>
    <t>0-4.</t>
  </si>
  <si>
    <t>5-14.</t>
  </si>
  <si>
    <t>Білопільський</t>
  </si>
  <si>
    <t>Буринський</t>
  </si>
  <si>
    <t>В-Писарівський</t>
  </si>
  <si>
    <t>Глухівський</t>
  </si>
  <si>
    <t>Конотопський</t>
  </si>
  <si>
    <t>Краснопільський</t>
  </si>
  <si>
    <t>Кролевецький</t>
  </si>
  <si>
    <t>Лебединський</t>
  </si>
  <si>
    <t>Л-Долинський</t>
  </si>
  <si>
    <t>Недригайлівський</t>
  </si>
  <si>
    <t>Охтирський</t>
  </si>
  <si>
    <t>Путивльський</t>
  </si>
  <si>
    <t>Роменський</t>
  </si>
  <si>
    <t>С-Будський</t>
  </si>
  <si>
    <t>Сумський</t>
  </si>
  <si>
    <t>Тростянецький</t>
  </si>
  <si>
    <t>Шосткинський</t>
  </si>
  <si>
    <t>Ямпільський</t>
  </si>
  <si>
    <t>м.Суми</t>
  </si>
  <si>
    <t>м.Шостка</t>
  </si>
  <si>
    <t>м.Конотоп</t>
  </si>
  <si>
    <t>м.Ромни</t>
  </si>
  <si>
    <t>м.Охтирка</t>
  </si>
  <si>
    <t>м.Глухів</t>
  </si>
  <si>
    <t>м.Лебедин</t>
  </si>
  <si>
    <t>Всього</t>
  </si>
  <si>
    <t>дорослі</t>
  </si>
  <si>
    <t>минулий тиждень</t>
  </si>
  <si>
    <t>темп приросту з минулим тижнем</t>
  </si>
  <si>
    <t>або</t>
  </si>
  <si>
    <t>випадків</t>
  </si>
  <si>
    <r>
      <t xml:space="preserve">Число захворілих на грип та інші ГРВІ в Сумській області  за    </t>
    </r>
    <r>
      <rPr>
        <b/>
        <sz val="12"/>
        <rFont val="Arial Cyr"/>
        <charset val="204"/>
      </rPr>
      <t xml:space="preserve">  12 тиждень  ( з 16.03 по 22. 03 ) 2018р.</t>
    </r>
    <r>
      <rPr>
        <sz val="12"/>
        <rFont val="Arial Cyr"/>
        <charset val="204"/>
      </rPr>
      <t xml:space="preserve">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</si>
</sst>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2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Georgia"/>
      <family val="1"/>
      <charset val="204"/>
    </font>
    <font>
      <b/>
      <sz val="12"/>
      <color rgb="FFFF0000"/>
      <name val="Georgia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168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1" fillId="0" borderId="0" xfId="0" applyFont="1" applyBorder="1"/>
    <xf numFmtId="0" fontId="3" fillId="0" borderId="0" xfId="0" applyFont="1" applyBorder="1"/>
    <xf numFmtId="49" fontId="1" fillId="0" borderId="30" xfId="0" applyNumberFormat="1" applyFont="1" applyBorder="1" applyAlignment="1">
      <alignment horizontal="center"/>
    </xf>
    <xf numFmtId="0" fontId="10" fillId="0" borderId="12" xfId="0" applyFont="1" applyFill="1" applyBorder="1"/>
    <xf numFmtId="164" fontId="10" fillId="0" borderId="31" xfId="0" applyNumberFormat="1" applyFont="1" applyFill="1" applyBorder="1" applyAlignment="1">
      <alignment horizontal="center"/>
    </xf>
    <xf numFmtId="2" fontId="12" fillId="0" borderId="30" xfId="1" applyNumberFormat="1" applyFont="1" applyFill="1" applyBorder="1" applyAlignment="1">
      <alignment horizontal="center" vertical="center"/>
    </xf>
    <xf numFmtId="165" fontId="10" fillId="0" borderId="31" xfId="0" quotePrefix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165" fontId="2" fillId="0" borderId="31" xfId="0" applyNumberFormat="1" applyFont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165" fontId="2" fillId="0" borderId="32" xfId="0" applyNumberFormat="1" applyFont="1" applyBorder="1"/>
    <xf numFmtId="165" fontId="2" fillId="0" borderId="33" xfId="0" applyNumberFormat="1" applyFont="1" applyBorder="1"/>
    <xf numFmtId="0" fontId="0" fillId="0" borderId="36" xfId="0" applyFont="1" applyBorder="1"/>
    <xf numFmtId="0" fontId="1" fillId="0" borderId="3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0" fillId="0" borderId="37" xfId="0" applyFont="1" applyFill="1" applyBorder="1"/>
    <xf numFmtId="0" fontId="2" fillId="0" borderId="3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5" fontId="2" fillId="0" borderId="17" xfId="0" applyNumberFormat="1" applyFont="1" applyBorder="1"/>
    <xf numFmtId="165" fontId="2" fillId="0" borderId="30" xfId="0" applyNumberFormat="1" applyFont="1" applyBorder="1"/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49" fontId="0" fillId="0" borderId="30" xfId="0" applyNumberFormat="1" applyFont="1" applyBorder="1" applyAlignment="1">
      <alignment horizontal="center"/>
    </xf>
    <xf numFmtId="0" fontId="0" fillId="0" borderId="0" xfId="0" applyFont="1"/>
    <xf numFmtId="2" fontId="12" fillId="0" borderId="30" xfId="1" quotePrefix="1" applyNumberFormat="1" applyFont="1" applyFill="1" applyBorder="1" applyAlignment="1">
      <alignment horizontal="center" vertical="center"/>
    </xf>
    <xf numFmtId="0" fontId="13" fillId="0" borderId="37" xfId="0" applyFont="1" applyFill="1" applyBorder="1"/>
    <xf numFmtId="164" fontId="13" fillId="0" borderId="31" xfId="0" applyNumberFormat="1" applyFont="1" applyFill="1" applyBorder="1" applyAlignment="1">
      <alignment horizontal="center"/>
    </xf>
    <xf numFmtId="2" fontId="14" fillId="0" borderId="30" xfId="1" applyNumberFormat="1" applyFont="1" applyFill="1" applyBorder="1" applyAlignment="1">
      <alignment horizontal="center" vertical="center"/>
    </xf>
    <xf numFmtId="165" fontId="13" fillId="0" borderId="31" xfId="0" quotePrefix="1" applyNumberFormat="1" applyFont="1" applyFill="1" applyBorder="1" applyAlignment="1">
      <alignment horizontal="center" vertical="center"/>
    </xf>
    <xf numFmtId="0" fontId="15" fillId="0" borderId="38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5" fillId="0" borderId="16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165" fontId="15" fillId="0" borderId="17" xfId="0" applyNumberFormat="1" applyFont="1" applyBorder="1"/>
    <xf numFmtId="165" fontId="15" fillId="0" borderId="30" xfId="0" applyNumberFormat="1" applyFont="1" applyBorder="1"/>
    <xf numFmtId="0" fontId="16" fillId="0" borderId="36" xfId="0" applyFont="1" applyBorder="1"/>
    <xf numFmtId="0" fontId="16" fillId="0" borderId="3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49" fontId="16" fillId="0" borderId="30" xfId="0" applyNumberFormat="1" applyFont="1" applyBorder="1" applyAlignment="1">
      <alignment horizontal="center"/>
    </xf>
    <xf numFmtId="0" fontId="16" fillId="0" borderId="0" xfId="0" applyFont="1"/>
    <xf numFmtId="2" fontId="14" fillId="0" borderId="30" xfId="1" quotePrefix="1" applyNumberFormat="1" applyFont="1" applyFill="1" applyBorder="1" applyAlignment="1">
      <alignment horizontal="center" vertical="center"/>
    </xf>
    <xf numFmtId="165" fontId="15" fillId="0" borderId="31" xfId="0" applyNumberFormat="1" applyFont="1" applyBorder="1" applyAlignment="1">
      <alignment horizontal="center"/>
    </xf>
    <xf numFmtId="0" fontId="13" fillId="0" borderId="37" xfId="0" applyFont="1" applyFill="1" applyBorder="1" applyAlignment="1">
      <alignment horizontal="left"/>
    </xf>
    <xf numFmtId="165" fontId="10" fillId="0" borderId="11" xfId="0" quotePrefix="1" applyNumberFormat="1" applyFont="1" applyFill="1" applyBorder="1" applyAlignment="1">
      <alignment horizontal="center" vertical="center"/>
    </xf>
    <xf numFmtId="165" fontId="17" fillId="0" borderId="30" xfId="1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165" fontId="18" fillId="0" borderId="30" xfId="1" applyNumberFormat="1" applyFont="1" applyFill="1" applyBorder="1" applyAlignment="1">
      <alignment horizontal="center" vertical="center"/>
    </xf>
    <xf numFmtId="165" fontId="13" fillId="0" borderId="11" xfId="0" quotePrefix="1" applyNumberFormat="1" applyFont="1" applyFill="1" applyBorder="1" applyAlignment="1">
      <alignment horizontal="center" vertical="center"/>
    </xf>
    <xf numFmtId="165" fontId="17" fillId="0" borderId="30" xfId="1" quotePrefix="1" applyNumberFormat="1" applyFont="1" applyFill="1" applyBorder="1" applyAlignment="1">
      <alignment horizontal="center" vertical="center"/>
    </xf>
    <xf numFmtId="0" fontId="0" fillId="0" borderId="30" xfId="0" applyFont="1" applyBorder="1"/>
    <xf numFmtId="0" fontId="10" fillId="0" borderId="9" xfId="0" applyFont="1" applyFill="1" applyBorder="1"/>
    <xf numFmtId="164" fontId="10" fillId="0" borderId="10" xfId="0" applyNumberFormat="1" applyFont="1" applyFill="1" applyBorder="1" applyAlignment="1">
      <alignment horizontal="center"/>
    </xf>
    <xf numFmtId="165" fontId="17" fillId="0" borderId="20" xfId="1" applyNumberFormat="1" applyFont="1" applyFill="1" applyBorder="1" applyAlignment="1">
      <alignment horizontal="center" vertical="center"/>
    </xf>
    <xf numFmtId="165" fontId="10" fillId="0" borderId="39" xfId="0" quotePrefix="1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165" fontId="2" fillId="0" borderId="41" xfId="0" applyNumberFormat="1" applyFont="1" applyBorder="1"/>
    <xf numFmtId="165" fontId="2" fillId="0" borderId="20" xfId="0" applyNumberFormat="1" applyFont="1" applyBorder="1"/>
    <xf numFmtId="0" fontId="19" fillId="0" borderId="42" xfId="0" applyFont="1" applyFill="1" applyBorder="1" applyAlignment="1">
      <alignment vertical="center"/>
    </xf>
    <xf numFmtId="164" fontId="20" fillId="0" borderId="43" xfId="0" applyNumberFormat="1" applyFont="1" applyFill="1" applyBorder="1" applyAlignment="1">
      <alignment horizontal="center" vertical="center"/>
    </xf>
    <xf numFmtId="165" fontId="19" fillId="0" borderId="44" xfId="1" applyNumberFormat="1" applyFont="1" applyFill="1" applyBorder="1" applyAlignment="1">
      <alignment horizontal="center" vertical="center"/>
    </xf>
    <xf numFmtId="165" fontId="20" fillId="0" borderId="43" xfId="0" quotePrefix="1" applyNumberFormat="1" applyFont="1" applyFill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65" fontId="20" fillId="0" borderId="43" xfId="0" applyNumberFormat="1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165" fontId="20" fillId="0" borderId="46" xfId="0" applyNumberFormat="1" applyFont="1" applyBorder="1" applyAlignment="1">
      <alignment vertical="center"/>
    </xf>
    <xf numFmtId="165" fontId="20" fillId="0" borderId="44" xfId="0" applyNumberFormat="1" applyFont="1" applyBorder="1" applyAlignment="1">
      <alignment vertical="center"/>
    </xf>
    <xf numFmtId="0" fontId="20" fillId="0" borderId="36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49" fontId="20" fillId="0" borderId="30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7" fillId="0" borderId="47" xfId="1" applyNumberFormat="1" applyFont="1" applyFill="1" applyBorder="1" applyAlignment="1">
      <alignment horizontal="center" vertical="center"/>
    </xf>
    <xf numFmtId="0" fontId="5" fillId="0" borderId="0" xfId="0" applyFont="1"/>
    <xf numFmtId="0" fontId="3" fillId="0" borderId="30" xfId="0" applyFont="1" applyBorder="1" applyAlignment="1">
      <alignment horizontal="center"/>
    </xf>
    <xf numFmtId="165" fontId="2" fillId="0" borderId="3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21" fillId="0" borderId="0" xfId="0" applyFont="1"/>
    <xf numFmtId="0" fontId="9" fillId="0" borderId="0" xfId="0" applyFont="1" applyAlignment="1"/>
    <xf numFmtId="165" fontId="3" fillId="0" borderId="0" xfId="0" applyNumberFormat="1" applyFont="1"/>
    <xf numFmtId="165" fontId="5" fillId="0" borderId="0" xfId="0" applyNumberFormat="1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5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/>
    </xf>
    <xf numFmtId="49" fontId="8" fillId="0" borderId="2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2:X49"/>
  <sheetViews>
    <sheetView tabSelected="1" zoomScale="66" zoomScaleNormal="66" workbookViewId="0">
      <selection activeCell="A2" sqref="A2:Q2"/>
    </sheetView>
  </sheetViews>
  <sheetFormatPr defaultColWidth="9.140625" defaultRowHeight="15.75"/>
  <cols>
    <col min="1" max="1" width="21.5703125" style="2" customWidth="1"/>
    <col min="2" max="2" width="11" style="4" customWidth="1"/>
    <col min="3" max="4" width="10.42578125" style="2" customWidth="1"/>
    <col min="5" max="5" width="9.28515625" style="107" bestFit="1" customWidth="1"/>
    <col min="6" max="6" width="9.28515625" style="107" customWidth="1"/>
    <col min="7" max="11" width="9.28515625" style="2" bestFit="1" customWidth="1"/>
    <col min="12" max="12" width="9.28515625" style="1" bestFit="1" customWidth="1"/>
    <col min="13" max="13" width="10.85546875" style="1" bestFit="1" customWidth="1"/>
    <col min="14" max="17" width="9.28515625" style="2" bestFit="1" customWidth="1"/>
    <col min="18" max="19" width="11.140625" style="1" customWidth="1"/>
    <col min="20" max="20" width="10.5703125" style="1" customWidth="1"/>
    <col min="21" max="21" width="0.140625" style="2" customWidth="1"/>
    <col min="22" max="23" width="6.28515625" style="3" customWidth="1"/>
    <col min="24" max="24" width="7.5703125" style="3" customWidth="1"/>
    <col min="25" max="16384" width="9.140625" style="2"/>
  </cols>
  <sheetData>
    <row r="2" spans="1:24">
      <c r="A2" s="117" t="s">
        <v>54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1:24" ht="16.5" thickBot="1">
      <c r="E3" s="5"/>
      <c r="F3" s="5"/>
      <c r="G3" s="6"/>
      <c r="H3" s="6"/>
      <c r="I3" s="6"/>
      <c r="J3" s="6"/>
      <c r="K3" s="6"/>
      <c r="L3" s="7"/>
      <c r="M3" s="7"/>
      <c r="N3" s="6"/>
      <c r="O3" s="6"/>
      <c r="P3" s="6"/>
      <c r="Q3" s="6"/>
    </row>
    <row r="4" spans="1:24" ht="12.95" customHeight="1">
      <c r="A4" s="118" t="s">
        <v>0</v>
      </c>
      <c r="B4" s="121" t="s">
        <v>1</v>
      </c>
      <c r="C4" s="124" t="s">
        <v>2</v>
      </c>
      <c r="D4" s="124" t="s">
        <v>3</v>
      </c>
      <c r="E4" s="124" t="s">
        <v>4</v>
      </c>
      <c r="F4" s="124" t="s">
        <v>5</v>
      </c>
      <c r="G4" s="127" t="s">
        <v>6</v>
      </c>
      <c r="H4" s="128"/>
      <c r="I4" s="128"/>
      <c r="J4" s="128"/>
      <c r="K4" s="129"/>
      <c r="L4" s="133" t="s">
        <v>7</v>
      </c>
      <c r="M4" s="136" t="s">
        <v>8</v>
      </c>
      <c r="N4" s="159" t="s">
        <v>9</v>
      </c>
      <c r="O4" s="160"/>
      <c r="P4" s="159" t="s">
        <v>10</v>
      </c>
      <c r="Q4" s="160"/>
      <c r="R4" s="139" t="s">
        <v>11</v>
      </c>
      <c r="S4" s="142" t="s">
        <v>12</v>
      </c>
      <c r="T4" s="145" t="s">
        <v>13</v>
      </c>
      <c r="U4" s="148" t="s">
        <v>14</v>
      </c>
    </row>
    <row r="5" spans="1:24" ht="12.95" customHeight="1">
      <c r="A5" s="119"/>
      <c r="B5" s="122"/>
      <c r="C5" s="125"/>
      <c r="D5" s="125"/>
      <c r="E5" s="125"/>
      <c r="F5" s="125"/>
      <c r="G5" s="130"/>
      <c r="H5" s="131"/>
      <c r="I5" s="131"/>
      <c r="J5" s="131"/>
      <c r="K5" s="132"/>
      <c r="L5" s="134"/>
      <c r="M5" s="137"/>
      <c r="N5" s="161"/>
      <c r="O5" s="137"/>
      <c r="P5" s="161"/>
      <c r="Q5" s="137"/>
      <c r="R5" s="140"/>
      <c r="S5" s="143"/>
      <c r="T5" s="146"/>
      <c r="U5" s="149"/>
    </row>
    <row r="6" spans="1:24" ht="12.95" customHeight="1">
      <c r="A6" s="119"/>
      <c r="B6" s="122"/>
      <c r="C6" s="125"/>
      <c r="D6" s="125"/>
      <c r="E6" s="125"/>
      <c r="F6" s="125"/>
      <c r="G6" s="164" t="s">
        <v>15</v>
      </c>
      <c r="H6" s="166" t="s">
        <v>16</v>
      </c>
      <c r="I6" s="155" t="s">
        <v>17</v>
      </c>
      <c r="J6" s="155" t="s">
        <v>18</v>
      </c>
      <c r="K6" s="157" t="s">
        <v>19</v>
      </c>
      <c r="L6" s="134"/>
      <c r="M6" s="137"/>
      <c r="N6" s="153" t="s">
        <v>20</v>
      </c>
      <c r="O6" s="151" t="s">
        <v>6</v>
      </c>
      <c r="P6" s="153" t="s">
        <v>20</v>
      </c>
      <c r="Q6" s="151" t="s">
        <v>6</v>
      </c>
      <c r="R6" s="140"/>
      <c r="S6" s="143"/>
      <c r="T6" s="146"/>
      <c r="U6" s="149"/>
    </row>
    <row r="7" spans="1:24" s="3" customFormat="1" ht="55.9" customHeight="1" thickBot="1">
      <c r="A7" s="120"/>
      <c r="B7" s="123"/>
      <c r="C7" s="126"/>
      <c r="D7" s="126"/>
      <c r="E7" s="126"/>
      <c r="F7" s="126"/>
      <c r="G7" s="165"/>
      <c r="H7" s="167"/>
      <c r="I7" s="156"/>
      <c r="J7" s="156"/>
      <c r="K7" s="158"/>
      <c r="L7" s="135"/>
      <c r="M7" s="138"/>
      <c r="N7" s="154"/>
      <c r="O7" s="152"/>
      <c r="P7" s="154"/>
      <c r="Q7" s="152"/>
      <c r="R7" s="141"/>
      <c r="S7" s="144"/>
      <c r="T7" s="147"/>
      <c r="U7" s="150"/>
      <c r="V7" s="3" t="s">
        <v>21</v>
      </c>
      <c r="W7" s="3" t="s">
        <v>22</v>
      </c>
      <c r="X7" s="8" t="str">
        <f>K6</f>
        <v>15-17</v>
      </c>
    </row>
    <row r="8" spans="1:24" ht="18.75">
      <c r="A8" s="9" t="s">
        <v>23</v>
      </c>
      <c r="B8" s="10">
        <f>E8*100/U8</f>
        <v>552.39772636298142</v>
      </c>
      <c r="C8" s="11">
        <v>598.49109848552621</v>
      </c>
      <c r="D8" s="12">
        <f>(B8*100/C8)-100</f>
        <v>-7.7015969392332551</v>
      </c>
      <c r="E8" s="13">
        <v>276</v>
      </c>
      <c r="F8" s="14">
        <v>9</v>
      </c>
      <c r="G8" s="15">
        <v>4</v>
      </c>
      <c r="H8" s="16">
        <v>61</v>
      </c>
      <c r="I8" s="16">
        <v>47</v>
      </c>
      <c r="J8" s="16">
        <v>42</v>
      </c>
      <c r="K8" s="17">
        <v>14</v>
      </c>
      <c r="L8" s="18">
        <f t="shared" ref="L8:L32" si="0">SUM(G8:K8)</f>
        <v>168</v>
      </c>
      <c r="M8" s="19">
        <f t="shared" ref="M8:M33" si="1">L8*100/E8</f>
        <v>60.869565217391305</v>
      </c>
      <c r="N8" s="20"/>
      <c r="O8" s="21"/>
      <c r="P8" s="20">
        <v>15</v>
      </c>
      <c r="Q8" s="21">
        <v>10</v>
      </c>
      <c r="R8" s="22">
        <v>81</v>
      </c>
      <c r="S8" s="23">
        <f t="shared" ref="S8:S33" si="2">R8*100/E8</f>
        <v>29.347826086956523</v>
      </c>
      <c r="T8" s="24">
        <f t="shared" ref="T8:T33" si="3">R8*100/L8</f>
        <v>48.214285714285715</v>
      </c>
      <c r="U8" s="25">
        <v>49.963999999999999</v>
      </c>
      <c r="V8" s="26">
        <f t="shared" ref="V8:V32" si="4">G8+H8</f>
        <v>65</v>
      </c>
      <c r="W8" s="27">
        <f t="shared" ref="W8:W32" si="5">I8+J8</f>
        <v>89</v>
      </c>
      <c r="X8" s="8">
        <f t="shared" ref="X8:X33" si="6">K8</f>
        <v>14</v>
      </c>
    </row>
    <row r="9" spans="1:24" ht="18.75">
      <c r="A9" s="28" t="s">
        <v>24</v>
      </c>
      <c r="B9" s="10">
        <f t="shared" ref="B9:B33" si="7">E9*100/U9</f>
        <v>381.01414616351184</v>
      </c>
      <c r="C9" s="11">
        <v>630.20727346245224</v>
      </c>
      <c r="D9" s="12">
        <f t="shared" ref="D9:D32" si="8">(B9*100/C9)-100</f>
        <v>-39.541455294515472</v>
      </c>
      <c r="E9" s="29">
        <v>94</v>
      </c>
      <c r="F9" s="30"/>
      <c r="G9" s="31">
        <v>5</v>
      </c>
      <c r="H9" s="32">
        <v>7</v>
      </c>
      <c r="I9" s="32">
        <v>17</v>
      </c>
      <c r="J9" s="32">
        <v>7</v>
      </c>
      <c r="K9" s="33">
        <v>4</v>
      </c>
      <c r="L9" s="34">
        <f t="shared" si="0"/>
        <v>40</v>
      </c>
      <c r="M9" s="19">
        <f t="shared" si="1"/>
        <v>42.553191489361701</v>
      </c>
      <c r="N9" s="35"/>
      <c r="O9" s="36"/>
      <c r="P9" s="35">
        <v>7</v>
      </c>
      <c r="Q9" s="36">
        <v>4</v>
      </c>
      <c r="R9" s="37">
        <v>23</v>
      </c>
      <c r="S9" s="38">
        <f t="shared" si="2"/>
        <v>24.468085106382979</v>
      </c>
      <c r="T9" s="39">
        <f t="shared" si="3"/>
        <v>57.5</v>
      </c>
      <c r="U9" s="25">
        <v>24.670999999999999</v>
      </c>
      <c r="V9" s="26">
        <f t="shared" si="4"/>
        <v>12</v>
      </c>
      <c r="W9" s="27">
        <f t="shared" si="5"/>
        <v>24</v>
      </c>
      <c r="X9" s="8">
        <f t="shared" si="6"/>
        <v>4</v>
      </c>
    </row>
    <row r="10" spans="1:24" ht="18.75">
      <c r="A10" s="28" t="s">
        <v>25</v>
      </c>
      <c r="B10" s="10">
        <f t="shared" si="7"/>
        <v>554.9738219895288</v>
      </c>
      <c r="C10" s="11">
        <v>575.29735174742075</v>
      </c>
      <c r="D10" s="12">
        <f t="shared" si="8"/>
        <v>-3.5327000369740631</v>
      </c>
      <c r="E10" s="29">
        <v>106</v>
      </c>
      <c r="F10" s="30"/>
      <c r="G10" s="31">
        <v>5</v>
      </c>
      <c r="H10" s="32">
        <v>17</v>
      </c>
      <c r="I10" s="32">
        <v>22</v>
      </c>
      <c r="J10" s="32">
        <v>30</v>
      </c>
      <c r="K10" s="33">
        <v>13</v>
      </c>
      <c r="L10" s="34">
        <f t="shared" si="0"/>
        <v>87</v>
      </c>
      <c r="M10" s="19">
        <f t="shared" si="1"/>
        <v>82.075471698113205</v>
      </c>
      <c r="N10" s="35"/>
      <c r="O10" s="36"/>
      <c r="P10" s="35">
        <v>16</v>
      </c>
      <c r="Q10" s="36">
        <v>14</v>
      </c>
      <c r="R10" s="37">
        <v>48</v>
      </c>
      <c r="S10" s="38">
        <f t="shared" si="2"/>
        <v>45.283018867924525</v>
      </c>
      <c r="T10" s="39">
        <f t="shared" si="3"/>
        <v>55.172413793103445</v>
      </c>
      <c r="U10" s="25">
        <v>19.100000000000001</v>
      </c>
      <c r="V10" s="26">
        <f t="shared" si="4"/>
        <v>22</v>
      </c>
      <c r="W10" s="27">
        <f t="shared" si="5"/>
        <v>52</v>
      </c>
      <c r="X10" s="8">
        <f t="shared" si="6"/>
        <v>13</v>
      </c>
    </row>
    <row r="11" spans="1:24" s="46" customFormat="1" ht="18.75">
      <c r="A11" s="28" t="s">
        <v>26</v>
      </c>
      <c r="B11" s="10">
        <f t="shared" si="7"/>
        <v>374.01061146386013</v>
      </c>
      <c r="C11" s="11">
        <v>390</v>
      </c>
      <c r="D11" s="12">
        <f t="shared" si="8"/>
        <v>-4.0998432143948378</v>
      </c>
      <c r="E11" s="29">
        <v>86</v>
      </c>
      <c r="F11" s="40"/>
      <c r="G11" s="31">
        <v>1</v>
      </c>
      <c r="H11" s="32">
        <v>5</v>
      </c>
      <c r="I11" s="32">
        <v>21</v>
      </c>
      <c r="J11" s="32">
        <v>13</v>
      </c>
      <c r="K11" s="33">
        <v>9</v>
      </c>
      <c r="L11" s="41">
        <f t="shared" si="0"/>
        <v>49</v>
      </c>
      <c r="M11" s="19">
        <f t="shared" si="1"/>
        <v>56.97674418604651</v>
      </c>
      <c r="N11" s="35"/>
      <c r="O11" s="36"/>
      <c r="P11" s="35">
        <v>2</v>
      </c>
      <c r="Q11" s="36">
        <v>1</v>
      </c>
      <c r="R11" s="42">
        <v>31</v>
      </c>
      <c r="S11" s="38">
        <f t="shared" si="2"/>
        <v>36.046511627906973</v>
      </c>
      <c r="T11" s="39">
        <f t="shared" si="3"/>
        <v>63.265306122448976</v>
      </c>
      <c r="U11" s="25">
        <v>22.994</v>
      </c>
      <c r="V11" s="43">
        <f t="shared" si="4"/>
        <v>6</v>
      </c>
      <c r="W11" s="44">
        <f t="shared" si="5"/>
        <v>34</v>
      </c>
      <c r="X11" s="45">
        <f t="shared" si="6"/>
        <v>9</v>
      </c>
    </row>
    <row r="12" spans="1:24" ht="18.75">
      <c r="A12" s="28" t="s">
        <v>27</v>
      </c>
      <c r="B12" s="10">
        <f t="shared" si="7"/>
        <v>327.08166602874144</v>
      </c>
      <c r="C12" s="47">
        <v>582.21127118270749</v>
      </c>
      <c r="D12" s="12">
        <f t="shared" si="8"/>
        <v>-43.820794577833269</v>
      </c>
      <c r="E12" s="29">
        <v>94</v>
      </c>
      <c r="F12" s="30"/>
      <c r="G12" s="31">
        <v>0</v>
      </c>
      <c r="H12" s="32">
        <v>14</v>
      </c>
      <c r="I12" s="32">
        <v>27</v>
      </c>
      <c r="J12" s="32">
        <v>19</v>
      </c>
      <c r="K12" s="33">
        <v>5</v>
      </c>
      <c r="L12" s="34">
        <f t="shared" si="0"/>
        <v>65</v>
      </c>
      <c r="M12" s="19">
        <f t="shared" si="1"/>
        <v>69.148936170212764</v>
      </c>
      <c r="N12" s="35"/>
      <c r="O12" s="36"/>
      <c r="P12" s="35">
        <v>14</v>
      </c>
      <c r="Q12" s="36">
        <v>4</v>
      </c>
      <c r="R12" s="37">
        <v>30</v>
      </c>
      <c r="S12" s="38">
        <f t="shared" si="2"/>
        <v>31.914893617021278</v>
      </c>
      <c r="T12" s="39">
        <f t="shared" si="3"/>
        <v>46.153846153846153</v>
      </c>
      <c r="U12" s="25">
        <v>28.739000000000001</v>
      </c>
      <c r="V12" s="26">
        <f t="shared" si="4"/>
        <v>14</v>
      </c>
      <c r="W12" s="27">
        <f t="shared" si="5"/>
        <v>46</v>
      </c>
      <c r="X12" s="8">
        <f t="shared" si="6"/>
        <v>5</v>
      </c>
    </row>
    <row r="13" spans="1:24" s="67" customFormat="1" ht="18.75">
      <c r="A13" s="48" t="s">
        <v>28</v>
      </c>
      <c r="B13" s="49">
        <f t="shared" si="7"/>
        <v>501.43768847745281</v>
      </c>
      <c r="C13" s="50">
        <v>492.85810083768439</v>
      </c>
      <c r="D13" s="51">
        <f t="shared" si="8"/>
        <v>1.7407825143152138</v>
      </c>
      <c r="E13" s="52">
        <v>143</v>
      </c>
      <c r="F13" s="53">
        <v>2</v>
      </c>
      <c r="G13" s="54">
        <v>4</v>
      </c>
      <c r="H13" s="55">
        <v>15</v>
      </c>
      <c r="I13" s="55">
        <v>26</v>
      </c>
      <c r="J13" s="55">
        <v>44</v>
      </c>
      <c r="K13" s="56">
        <v>14</v>
      </c>
      <c r="L13" s="57">
        <f t="shared" si="0"/>
        <v>103</v>
      </c>
      <c r="M13" s="19">
        <f t="shared" si="1"/>
        <v>72.027972027972027</v>
      </c>
      <c r="N13" s="58"/>
      <c r="O13" s="59"/>
      <c r="P13" s="58">
        <v>12</v>
      </c>
      <c r="Q13" s="59">
        <v>3</v>
      </c>
      <c r="R13" s="60">
        <v>68</v>
      </c>
      <c r="S13" s="61">
        <f t="shared" si="2"/>
        <v>47.552447552447553</v>
      </c>
      <c r="T13" s="62">
        <f t="shared" si="3"/>
        <v>66.019417475728162</v>
      </c>
      <c r="U13" s="63">
        <v>28.518000000000001</v>
      </c>
      <c r="V13" s="64">
        <f t="shared" si="4"/>
        <v>19</v>
      </c>
      <c r="W13" s="65">
        <f t="shared" si="5"/>
        <v>70</v>
      </c>
      <c r="X13" s="66">
        <f t="shared" si="6"/>
        <v>14</v>
      </c>
    </row>
    <row r="14" spans="1:24" ht="18.75">
      <c r="A14" s="28" t="s">
        <v>29</v>
      </c>
      <c r="B14" s="10">
        <f t="shared" si="7"/>
        <v>313.28980623420387</v>
      </c>
      <c r="C14" s="11">
        <v>544.80979369267311</v>
      </c>
      <c r="D14" s="12">
        <f t="shared" si="8"/>
        <v>-42.495562697073971</v>
      </c>
      <c r="E14" s="29">
        <v>119</v>
      </c>
      <c r="F14" s="30">
        <v>2</v>
      </c>
      <c r="G14" s="31">
        <v>6</v>
      </c>
      <c r="H14" s="32">
        <v>13</v>
      </c>
      <c r="I14" s="32">
        <v>16</v>
      </c>
      <c r="J14" s="32">
        <v>22</v>
      </c>
      <c r="K14" s="33">
        <v>8</v>
      </c>
      <c r="L14" s="34">
        <f t="shared" si="0"/>
        <v>65</v>
      </c>
      <c r="M14" s="19">
        <f t="shared" si="1"/>
        <v>54.621848739495796</v>
      </c>
      <c r="N14" s="35"/>
      <c r="O14" s="36"/>
      <c r="P14" s="35">
        <v>7</v>
      </c>
      <c r="Q14" s="36">
        <v>4</v>
      </c>
      <c r="R14" s="37">
        <v>37</v>
      </c>
      <c r="S14" s="38">
        <f t="shared" si="2"/>
        <v>31.092436974789916</v>
      </c>
      <c r="T14" s="39">
        <f t="shared" si="3"/>
        <v>56.92307692307692</v>
      </c>
      <c r="U14" s="25">
        <v>37.984000000000002</v>
      </c>
      <c r="V14" s="26">
        <f t="shared" si="4"/>
        <v>19</v>
      </c>
      <c r="W14" s="27">
        <f t="shared" si="5"/>
        <v>38</v>
      </c>
      <c r="X14" s="8">
        <f t="shared" si="6"/>
        <v>8</v>
      </c>
    </row>
    <row r="15" spans="1:24" s="67" customFormat="1" ht="18.75">
      <c r="A15" s="48" t="s">
        <v>30</v>
      </c>
      <c r="B15" s="49">
        <f t="shared" si="7"/>
        <v>517.503805175038</v>
      </c>
      <c r="C15" s="50">
        <v>436.23337509621166</v>
      </c>
      <c r="D15" s="51">
        <f t="shared" si="8"/>
        <v>18.630034912138967</v>
      </c>
      <c r="E15" s="52">
        <v>102</v>
      </c>
      <c r="F15" s="53">
        <v>1</v>
      </c>
      <c r="G15" s="54">
        <v>2</v>
      </c>
      <c r="H15" s="55">
        <v>17</v>
      </c>
      <c r="I15" s="55">
        <v>19</v>
      </c>
      <c r="J15" s="55">
        <v>15</v>
      </c>
      <c r="K15" s="56">
        <v>11</v>
      </c>
      <c r="L15" s="57">
        <f t="shared" si="0"/>
        <v>64</v>
      </c>
      <c r="M15" s="19">
        <f t="shared" si="1"/>
        <v>62.745098039215684</v>
      </c>
      <c r="N15" s="58"/>
      <c r="O15" s="59"/>
      <c r="P15" s="58">
        <v>5</v>
      </c>
      <c r="Q15" s="59">
        <v>3</v>
      </c>
      <c r="R15" s="60">
        <v>37</v>
      </c>
      <c r="S15" s="61">
        <f t="shared" si="2"/>
        <v>36.274509803921568</v>
      </c>
      <c r="T15" s="62">
        <f t="shared" si="3"/>
        <v>57.8125</v>
      </c>
      <c r="U15" s="63">
        <v>19.71</v>
      </c>
      <c r="V15" s="64">
        <f t="shared" si="4"/>
        <v>19</v>
      </c>
      <c r="W15" s="65">
        <f t="shared" si="5"/>
        <v>34</v>
      </c>
      <c r="X15" s="66">
        <f t="shared" si="6"/>
        <v>11</v>
      </c>
    </row>
    <row r="16" spans="1:24" ht="18.75">
      <c r="A16" s="28" t="s">
        <v>31</v>
      </c>
      <c r="B16" s="10">
        <f t="shared" si="7"/>
        <v>490.24832143237774</v>
      </c>
      <c r="C16" s="11">
        <v>543.72808412419113</v>
      </c>
      <c r="D16" s="12">
        <f t="shared" si="8"/>
        <v>-9.835755086654359</v>
      </c>
      <c r="E16" s="29">
        <v>92</v>
      </c>
      <c r="F16" s="30">
        <v>20</v>
      </c>
      <c r="G16" s="31">
        <v>4</v>
      </c>
      <c r="H16" s="32">
        <v>12</v>
      </c>
      <c r="I16" s="32">
        <v>8</v>
      </c>
      <c r="J16" s="32">
        <v>13</v>
      </c>
      <c r="K16" s="33">
        <v>5</v>
      </c>
      <c r="L16" s="34">
        <f t="shared" si="0"/>
        <v>42</v>
      </c>
      <c r="M16" s="19">
        <f t="shared" si="1"/>
        <v>45.652173913043477</v>
      </c>
      <c r="N16" s="35"/>
      <c r="O16" s="36"/>
      <c r="P16" s="35">
        <v>18</v>
      </c>
      <c r="Q16" s="36">
        <v>9</v>
      </c>
      <c r="R16" s="37">
        <v>18</v>
      </c>
      <c r="S16" s="38">
        <f t="shared" si="2"/>
        <v>19.565217391304348</v>
      </c>
      <c r="T16" s="39">
        <f t="shared" si="3"/>
        <v>42.857142857142854</v>
      </c>
      <c r="U16" s="25">
        <v>18.765999999999998</v>
      </c>
      <c r="V16" s="26">
        <f t="shared" si="4"/>
        <v>16</v>
      </c>
      <c r="W16" s="27">
        <f t="shared" si="5"/>
        <v>21</v>
      </c>
      <c r="X16" s="8">
        <f t="shared" si="6"/>
        <v>5</v>
      </c>
    </row>
    <row r="17" spans="1:24" ht="18.75">
      <c r="A17" s="28" t="s">
        <v>32</v>
      </c>
      <c r="B17" s="10">
        <f t="shared" si="7"/>
        <v>365.74340429029343</v>
      </c>
      <c r="C17" s="11">
        <v>589.08643667737601</v>
      </c>
      <c r="D17" s="12">
        <f t="shared" si="8"/>
        <v>-37.913456919294262</v>
      </c>
      <c r="E17" s="29">
        <v>89</v>
      </c>
      <c r="F17" s="30">
        <v>5</v>
      </c>
      <c r="G17" s="31">
        <v>3</v>
      </c>
      <c r="H17" s="32">
        <v>7</v>
      </c>
      <c r="I17" s="32">
        <v>15</v>
      </c>
      <c r="J17" s="32">
        <v>12</v>
      </c>
      <c r="K17" s="33">
        <v>3</v>
      </c>
      <c r="L17" s="34">
        <f t="shared" si="0"/>
        <v>40</v>
      </c>
      <c r="M17" s="19">
        <f t="shared" si="1"/>
        <v>44.943820224719104</v>
      </c>
      <c r="N17" s="35"/>
      <c r="O17" s="36"/>
      <c r="P17" s="35">
        <v>17</v>
      </c>
      <c r="Q17" s="36">
        <v>11</v>
      </c>
      <c r="R17" s="37">
        <v>28</v>
      </c>
      <c r="S17" s="38">
        <f t="shared" si="2"/>
        <v>31.460674157303369</v>
      </c>
      <c r="T17" s="39">
        <f t="shared" si="3"/>
        <v>70</v>
      </c>
      <c r="U17" s="25">
        <v>24.334</v>
      </c>
      <c r="V17" s="26">
        <f t="shared" si="4"/>
        <v>10</v>
      </c>
      <c r="W17" s="27">
        <f t="shared" si="5"/>
        <v>27</v>
      </c>
      <c r="X17" s="8">
        <f t="shared" si="6"/>
        <v>3</v>
      </c>
    </row>
    <row r="18" spans="1:24" ht="18.75">
      <c r="A18" s="28" t="s">
        <v>33</v>
      </c>
      <c r="B18" s="10">
        <f t="shared" si="7"/>
        <v>740.59861857252497</v>
      </c>
      <c r="C18" s="11">
        <v>802.16852165777277</v>
      </c>
      <c r="D18" s="12">
        <f t="shared" si="8"/>
        <v>-7.6754324587564895</v>
      </c>
      <c r="E18" s="29">
        <v>193</v>
      </c>
      <c r="F18" s="30">
        <v>2</v>
      </c>
      <c r="G18" s="31">
        <v>1</v>
      </c>
      <c r="H18" s="32">
        <v>14</v>
      </c>
      <c r="I18" s="32">
        <v>42</v>
      </c>
      <c r="J18" s="32">
        <v>43</v>
      </c>
      <c r="K18" s="33">
        <v>18</v>
      </c>
      <c r="L18" s="34">
        <f t="shared" si="0"/>
        <v>118</v>
      </c>
      <c r="M18" s="19">
        <f t="shared" si="1"/>
        <v>61.139896373056992</v>
      </c>
      <c r="N18" s="35"/>
      <c r="O18" s="36"/>
      <c r="P18" s="35">
        <v>8</v>
      </c>
      <c r="Q18" s="36">
        <v>3</v>
      </c>
      <c r="R18" s="37">
        <v>82</v>
      </c>
      <c r="S18" s="38">
        <f t="shared" si="2"/>
        <v>42.487046632124354</v>
      </c>
      <c r="T18" s="39">
        <f t="shared" si="3"/>
        <v>69.491525423728817</v>
      </c>
      <c r="U18" s="25">
        <v>26.06</v>
      </c>
      <c r="V18" s="26">
        <f t="shared" si="4"/>
        <v>15</v>
      </c>
      <c r="W18" s="27">
        <f t="shared" si="5"/>
        <v>85</v>
      </c>
      <c r="X18" s="8">
        <f t="shared" si="6"/>
        <v>18</v>
      </c>
    </row>
    <row r="19" spans="1:24" s="67" customFormat="1" ht="18.75">
      <c r="A19" s="48" t="s">
        <v>34</v>
      </c>
      <c r="B19" s="49">
        <f t="shared" si="7"/>
        <v>479.89529557187524</v>
      </c>
      <c r="C19" s="68">
        <v>353.77926002240059</v>
      </c>
      <c r="D19" s="51">
        <f t="shared" si="8"/>
        <v>35.648227525120973</v>
      </c>
      <c r="E19" s="52">
        <v>132</v>
      </c>
      <c r="F19" s="53"/>
      <c r="G19" s="54">
        <v>4</v>
      </c>
      <c r="H19" s="55">
        <v>21</v>
      </c>
      <c r="I19" s="55">
        <v>16</v>
      </c>
      <c r="J19" s="55">
        <v>7</v>
      </c>
      <c r="K19" s="56">
        <v>10</v>
      </c>
      <c r="L19" s="57">
        <f t="shared" si="0"/>
        <v>58</v>
      </c>
      <c r="M19" s="19">
        <f t="shared" si="1"/>
        <v>43.939393939393938</v>
      </c>
      <c r="N19" s="58"/>
      <c r="O19" s="59"/>
      <c r="P19" s="58">
        <v>6</v>
      </c>
      <c r="Q19" s="59">
        <v>5</v>
      </c>
      <c r="R19" s="60">
        <v>17</v>
      </c>
      <c r="S19" s="61">
        <f t="shared" si="2"/>
        <v>12.878787878787879</v>
      </c>
      <c r="T19" s="62">
        <f t="shared" si="3"/>
        <v>29.310344827586206</v>
      </c>
      <c r="U19" s="63">
        <v>27.506</v>
      </c>
      <c r="V19" s="64">
        <f t="shared" si="4"/>
        <v>25</v>
      </c>
      <c r="W19" s="65">
        <f t="shared" si="5"/>
        <v>23</v>
      </c>
      <c r="X19" s="66">
        <f t="shared" si="6"/>
        <v>10</v>
      </c>
    </row>
    <row r="20" spans="1:24" s="67" customFormat="1" ht="18.75">
      <c r="A20" s="48" t="s">
        <v>35</v>
      </c>
      <c r="B20" s="49">
        <f t="shared" si="7"/>
        <v>876.79240113252354</v>
      </c>
      <c r="C20" s="50">
        <v>741.3765972844144</v>
      </c>
      <c r="D20" s="51">
        <f t="shared" si="8"/>
        <v>18.265454337798516</v>
      </c>
      <c r="E20" s="52">
        <v>288</v>
      </c>
      <c r="F20" s="53">
        <v>4</v>
      </c>
      <c r="G20" s="54">
        <v>0</v>
      </c>
      <c r="H20" s="55">
        <v>21</v>
      </c>
      <c r="I20" s="55">
        <v>51</v>
      </c>
      <c r="J20" s="55">
        <v>74</v>
      </c>
      <c r="K20" s="52">
        <v>31</v>
      </c>
      <c r="L20" s="57">
        <f t="shared" si="0"/>
        <v>177</v>
      </c>
      <c r="M20" s="69">
        <f t="shared" si="1"/>
        <v>61.458333333333336</v>
      </c>
      <c r="N20" s="58"/>
      <c r="O20" s="59"/>
      <c r="P20" s="58">
        <v>11</v>
      </c>
      <c r="Q20" s="59">
        <v>3</v>
      </c>
      <c r="R20" s="60">
        <v>139</v>
      </c>
      <c r="S20" s="61">
        <f t="shared" si="2"/>
        <v>48.263888888888886</v>
      </c>
      <c r="T20" s="62">
        <f t="shared" si="3"/>
        <v>78.531073446327682</v>
      </c>
      <c r="U20" s="63">
        <v>32.847000000000001</v>
      </c>
      <c r="V20" s="64">
        <f t="shared" si="4"/>
        <v>21</v>
      </c>
      <c r="W20" s="65">
        <f t="shared" si="5"/>
        <v>125</v>
      </c>
      <c r="X20" s="66">
        <f t="shared" si="6"/>
        <v>31</v>
      </c>
    </row>
    <row r="21" spans="1:24" s="67" customFormat="1" ht="18.75">
      <c r="A21" s="70" t="s">
        <v>36</v>
      </c>
      <c r="B21" s="49">
        <f t="shared" si="7"/>
        <v>479.98055774955952</v>
      </c>
      <c r="C21" s="50">
        <v>467.08128737172132</v>
      </c>
      <c r="D21" s="51">
        <f t="shared" si="8"/>
        <v>2.7616756925593648</v>
      </c>
      <c r="E21" s="52">
        <v>79</v>
      </c>
      <c r="F21" s="53"/>
      <c r="G21" s="54">
        <v>0</v>
      </c>
      <c r="H21" s="55">
        <v>11</v>
      </c>
      <c r="I21" s="55">
        <v>39</v>
      </c>
      <c r="J21" s="55">
        <v>10</v>
      </c>
      <c r="K21" s="56">
        <v>2</v>
      </c>
      <c r="L21" s="57">
        <f t="shared" si="0"/>
        <v>62</v>
      </c>
      <c r="M21" s="19">
        <f t="shared" si="1"/>
        <v>78.481012658227854</v>
      </c>
      <c r="N21" s="58"/>
      <c r="O21" s="59"/>
      <c r="P21" s="58">
        <v>4</v>
      </c>
      <c r="Q21" s="59">
        <v>4</v>
      </c>
      <c r="R21" s="60">
        <v>32</v>
      </c>
      <c r="S21" s="61">
        <f t="shared" si="2"/>
        <v>40.506329113924053</v>
      </c>
      <c r="T21" s="62">
        <f t="shared" si="3"/>
        <v>51.612903225806448</v>
      </c>
      <c r="U21" s="63">
        <v>16.459</v>
      </c>
      <c r="V21" s="64">
        <f t="shared" si="4"/>
        <v>11</v>
      </c>
      <c r="W21" s="65">
        <f t="shared" si="5"/>
        <v>49</v>
      </c>
      <c r="X21" s="66">
        <f t="shared" si="6"/>
        <v>2</v>
      </c>
    </row>
    <row r="22" spans="1:24" ht="18.75">
      <c r="A22" s="28" t="s">
        <v>37</v>
      </c>
      <c r="B22" s="10">
        <f t="shared" si="7"/>
        <v>147.35007525944704</v>
      </c>
      <c r="C22" s="11">
        <v>624.42552635022832</v>
      </c>
      <c r="D22" s="12">
        <f t="shared" si="8"/>
        <v>-76.402297945647859</v>
      </c>
      <c r="E22" s="29">
        <v>93</v>
      </c>
      <c r="F22" s="30"/>
      <c r="G22" s="31">
        <v>0</v>
      </c>
      <c r="H22" s="32">
        <v>11</v>
      </c>
      <c r="I22" s="32">
        <v>18</v>
      </c>
      <c r="J22" s="32">
        <v>14</v>
      </c>
      <c r="K22" s="33">
        <v>13</v>
      </c>
      <c r="L22" s="34">
        <f t="shared" si="0"/>
        <v>56</v>
      </c>
      <c r="M22" s="19">
        <f t="shared" si="1"/>
        <v>60.215053763440864</v>
      </c>
      <c r="N22" s="35"/>
      <c r="O22" s="36"/>
      <c r="P22" s="35">
        <v>0</v>
      </c>
      <c r="Q22" s="36">
        <v>0</v>
      </c>
      <c r="R22" s="37">
        <v>38</v>
      </c>
      <c r="S22" s="38">
        <f t="shared" si="2"/>
        <v>40.86021505376344</v>
      </c>
      <c r="T22" s="39">
        <f t="shared" si="3"/>
        <v>67.857142857142861</v>
      </c>
      <c r="U22" s="25">
        <v>63.115000000000002</v>
      </c>
      <c r="V22" s="26">
        <f t="shared" si="4"/>
        <v>11</v>
      </c>
      <c r="W22" s="27">
        <f t="shared" si="5"/>
        <v>32</v>
      </c>
      <c r="X22" s="8">
        <f t="shared" si="6"/>
        <v>13</v>
      </c>
    </row>
    <row r="23" spans="1:24" s="67" customFormat="1" ht="18.75">
      <c r="A23" s="48" t="s">
        <v>38</v>
      </c>
      <c r="B23" s="49">
        <f t="shared" si="7"/>
        <v>915.38417529606966</v>
      </c>
      <c r="C23" s="50">
        <v>785.21872085412315</v>
      </c>
      <c r="D23" s="51">
        <f t="shared" si="8"/>
        <v>16.576967790625105</v>
      </c>
      <c r="E23" s="52">
        <v>320</v>
      </c>
      <c r="F23" s="53">
        <v>2</v>
      </c>
      <c r="G23" s="54">
        <v>8</v>
      </c>
      <c r="H23" s="55">
        <v>68</v>
      </c>
      <c r="I23" s="55">
        <v>75</v>
      </c>
      <c r="J23" s="55">
        <v>85</v>
      </c>
      <c r="K23" s="56">
        <v>30</v>
      </c>
      <c r="L23" s="57">
        <f t="shared" si="0"/>
        <v>266</v>
      </c>
      <c r="M23" s="19">
        <f t="shared" si="1"/>
        <v>83.125</v>
      </c>
      <c r="N23" s="58"/>
      <c r="O23" s="59"/>
      <c r="P23" s="58">
        <v>9</v>
      </c>
      <c r="Q23" s="59">
        <v>6</v>
      </c>
      <c r="R23" s="60">
        <v>157</v>
      </c>
      <c r="S23" s="61">
        <f t="shared" si="2"/>
        <v>49.0625</v>
      </c>
      <c r="T23" s="62">
        <f t="shared" si="3"/>
        <v>59.022556390977442</v>
      </c>
      <c r="U23" s="63">
        <v>34.957999999999998</v>
      </c>
      <c r="V23" s="64">
        <f t="shared" si="4"/>
        <v>76</v>
      </c>
      <c r="W23" s="65">
        <f t="shared" si="5"/>
        <v>160</v>
      </c>
      <c r="X23" s="66">
        <f t="shared" si="6"/>
        <v>30</v>
      </c>
    </row>
    <row r="24" spans="1:24" ht="18.75">
      <c r="A24" s="28" t="s">
        <v>39</v>
      </c>
      <c r="B24" s="10">
        <f t="shared" si="7"/>
        <v>445.17565082744602</v>
      </c>
      <c r="C24" s="11">
        <v>846.54456540695207</v>
      </c>
      <c r="D24" s="12">
        <f t="shared" si="8"/>
        <v>-47.41261487947294</v>
      </c>
      <c r="E24" s="29">
        <v>92</v>
      </c>
      <c r="F24" s="30"/>
      <c r="G24" s="31">
        <v>0</v>
      </c>
      <c r="H24" s="32">
        <v>13</v>
      </c>
      <c r="I24" s="32">
        <v>18</v>
      </c>
      <c r="J24" s="32">
        <v>20</v>
      </c>
      <c r="K24" s="33">
        <v>18</v>
      </c>
      <c r="L24" s="34">
        <f t="shared" si="0"/>
        <v>69</v>
      </c>
      <c r="M24" s="19">
        <f t="shared" si="1"/>
        <v>75</v>
      </c>
      <c r="N24" s="35"/>
      <c r="O24" s="36"/>
      <c r="P24" s="35">
        <v>1</v>
      </c>
      <c r="Q24" s="36">
        <v>1</v>
      </c>
      <c r="R24" s="37">
        <v>43</v>
      </c>
      <c r="S24" s="38">
        <f t="shared" si="2"/>
        <v>46.739130434782609</v>
      </c>
      <c r="T24" s="39">
        <f t="shared" si="3"/>
        <v>62.318840579710148</v>
      </c>
      <c r="U24" s="25">
        <v>20.666</v>
      </c>
      <c r="V24" s="26">
        <f t="shared" si="4"/>
        <v>13</v>
      </c>
      <c r="W24" s="27">
        <f t="shared" si="5"/>
        <v>38</v>
      </c>
      <c r="X24" s="8">
        <f t="shared" si="6"/>
        <v>18</v>
      </c>
    </row>
    <row r="25" spans="1:24" ht="18.75">
      <c r="A25" s="28" t="s">
        <v>40</v>
      </c>
      <c r="B25" s="10">
        <f t="shared" si="7"/>
        <v>62.945866554762908</v>
      </c>
      <c r="C25" s="11">
        <v>500.59491610472048</v>
      </c>
      <c r="D25" s="71">
        <f t="shared" si="8"/>
        <v>-87.425787891622306</v>
      </c>
      <c r="E25" s="29">
        <v>15</v>
      </c>
      <c r="F25" s="30"/>
      <c r="G25" s="31">
        <v>0</v>
      </c>
      <c r="H25" s="32">
        <v>4</v>
      </c>
      <c r="I25" s="32">
        <v>4</v>
      </c>
      <c r="J25" s="32">
        <v>2</v>
      </c>
      <c r="K25" s="33">
        <v>1</v>
      </c>
      <c r="L25" s="34">
        <f t="shared" si="0"/>
        <v>11</v>
      </c>
      <c r="M25" s="19">
        <f t="shared" si="1"/>
        <v>73.333333333333329</v>
      </c>
      <c r="N25" s="35"/>
      <c r="O25" s="36"/>
      <c r="P25" s="35">
        <v>0</v>
      </c>
      <c r="Q25" s="36">
        <v>0</v>
      </c>
      <c r="R25" s="37">
        <v>5</v>
      </c>
      <c r="S25" s="38">
        <f t="shared" si="2"/>
        <v>33.333333333333336</v>
      </c>
      <c r="T25" s="39">
        <f t="shared" si="3"/>
        <v>45.454545454545453</v>
      </c>
      <c r="U25" s="25">
        <v>23.83</v>
      </c>
      <c r="V25" s="26">
        <f t="shared" si="4"/>
        <v>4</v>
      </c>
      <c r="W25" s="27">
        <f t="shared" si="5"/>
        <v>6</v>
      </c>
      <c r="X25" s="8">
        <f t="shared" si="6"/>
        <v>1</v>
      </c>
    </row>
    <row r="26" spans="1:24" ht="18.75">
      <c r="A26" s="28" t="s">
        <v>41</v>
      </c>
      <c r="B26" s="10">
        <f t="shared" si="7"/>
        <v>705.35667585722501</v>
      </c>
      <c r="C26" s="72">
        <v>998.19400540409197</v>
      </c>
      <c r="D26" s="71">
        <f t="shared" si="8"/>
        <v>-29.336714903263683</v>
      </c>
      <c r="E26" s="73">
        <v>1888</v>
      </c>
      <c r="F26" s="30">
        <v>22</v>
      </c>
      <c r="G26" s="31">
        <v>40</v>
      </c>
      <c r="H26" s="32">
        <v>385</v>
      </c>
      <c r="I26" s="32">
        <v>378</v>
      </c>
      <c r="J26" s="32">
        <v>265</v>
      </c>
      <c r="K26" s="33">
        <v>135</v>
      </c>
      <c r="L26" s="34">
        <f t="shared" si="0"/>
        <v>1203</v>
      </c>
      <c r="M26" s="19">
        <f t="shared" si="1"/>
        <v>63.718220338983052</v>
      </c>
      <c r="N26" s="35"/>
      <c r="O26" s="36"/>
      <c r="P26" s="35">
        <v>107</v>
      </c>
      <c r="Q26" s="36">
        <v>94</v>
      </c>
      <c r="R26" s="37">
        <v>415</v>
      </c>
      <c r="S26" s="38">
        <f t="shared" si="2"/>
        <v>21.98093220338983</v>
      </c>
      <c r="T26" s="39">
        <f t="shared" si="3"/>
        <v>34.497090606816293</v>
      </c>
      <c r="U26" s="25">
        <v>267.666</v>
      </c>
      <c r="V26" s="26">
        <f t="shared" si="4"/>
        <v>425</v>
      </c>
      <c r="W26" s="27">
        <f t="shared" si="5"/>
        <v>643</v>
      </c>
      <c r="X26" s="8">
        <f t="shared" si="6"/>
        <v>135</v>
      </c>
    </row>
    <row r="27" spans="1:24" ht="18.75">
      <c r="A27" s="28" t="s">
        <v>42</v>
      </c>
      <c r="B27" s="10">
        <f t="shared" si="7"/>
        <v>524.17462056016279</v>
      </c>
      <c r="C27" s="72">
        <v>830.90472459455964</v>
      </c>
      <c r="D27" s="71">
        <f t="shared" si="8"/>
        <v>-36.915195563975871</v>
      </c>
      <c r="E27" s="29">
        <v>402</v>
      </c>
      <c r="F27" s="30"/>
      <c r="G27" s="31">
        <v>8</v>
      </c>
      <c r="H27" s="32">
        <v>80</v>
      </c>
      <c r="I27" s="32">
        <v>79</v>
      </c>
      <c r="J27" s="32">
        <v>69</v>
      </c>
      <c r="K27" s="33">
        <v>45</v>
      </c>
      <c r="L27" s="34">
        <f t="shared" si="0"/>
        <v>281</v>
      </c>
      <c r="M27" s="19">
        <f t="shared" si="1"/>
        <v>69.900497512437809</v>
      </c>
      <c r="N27" s="35"/>
      <c r="O27" s="36"/>
      <c r="P27" s="35">
        <v>14</v>
      </c>
      <c r="Q27" s="36">
        <v>11</v>
      </c>
      <c r="R27" s="37">
        <v>152</v>
      </c>
      <c r="S27" s="38">
        <f t="shared" si="2"/>
        <v>37.810945273631837</v>
      </c>
      <c r="T27" s="39">
        <f t="shared" si="3"/>
        <v>54.092526690391459</v>
      </c>
      <c r="U27" s="25">
        <v>76.691999999999993</v>
      </c>
      <c r="V27" s="26">
        <f t="shared" si="4"/>
        <v>88</v>
      </c>
      <c r="W27" s="27">
        <f t="shared" si="5"/>
        <v>148</v>
      </c>
      <c r="X27" s="8">
        <f t="shared" si="6"/>
        <v>45</v>
      </c>
    </row>
    <row r="28" spans="1:24" s="67" customFormat="1" ht="18.75">
      <c r="A28" s="48" t="s">
        <v>43</v>
      </c>
      <c r="B28" s="49">
        <f t="shared" si="7"/>
        <v>743.47395087564701</v>
      </c>
      <c r="C28" s="74">
        <v>702.96367725241544</v>
      </c>
      <c r="D28" s="75">
        <f t="shared" si="8"/>
        <v>5.7627833320732691</v>
      </c>
      <c r="E28" s="52">
        <v>675</v>
      </c>
      <c r="F28" s="53"/>
      <c r="G28" s="54">
        <v>11</v>
      </c>
      <c r="H28" s="55">
        <v>104</v>
      </c>
      <c r="I28" s="55">
        <v>156</v>
      </c>
      <c r="J28" s="55">
        <v>101</v>
      </c>
      <c r="K28" s="56">
        <v>34</v>
      </c>
      <c r="L28" s="57">
        <f t="shared" si="0"/>
        <v>406</v>
      </c>
      <c r="M28" s="19">
        <f t="shared" si="1"/>
        <v>60.148148148148145</v>
      </c>
      <c r="N28" s="58"/>
      <c r="O28" s="59"/>
      <c r="P28" s="58">
        <v>47</v>
      </c>
      <c r="Q28" s="59">
        <v>16</v>
      </c>
      <c r="R28" s="60">
        <v>219</v>
      </c>
      <c r="S28" s="61">
        <f t="shared" si="2"/>
        <v>32.444444444444443</v>
      </c>
      <c r="T28" s="62">
        <f t="shared" si="3"/>
        <v>53.940886699507388</v>
      </c>
      <c r="U28" s="63">
        <v>90.79</v>
      </c>
      <c r="V28" s="64">
        <f t="shared" si="4"/>
        <v>115</v>
      </c>
      <c r="W28" s="65">
        <f t="shared" si="5"/>
        <v>257</v>
      </c>
      <c r="X28" s="66">
        <f t="shared" si="6"/>
        <v>34</v>
      </c>
    </row>
    <row r="29" spans="1:24" ht="18.75">
      <c r="A29" s="28" t="s">
        <v>44</v>
      </c>
      <c r="B29" s="10">
        <f t="shared" si="7"/>
        <v>615.53859627173767</v>
      </c>
      <c r="C29" s="72">
        <v>854.30557995564209</v>
      </c>
      <c r="D29" s="71">
        <f t="shared" si="8"/>
        <v>-27.948662549564744</v>
      </c>
      <c r="E29" s="29">
        <v>246</v>
      </c>
      <c r="F29" s="30">
        <v>1</v>
      </c>
      <c r="G29" s="31">
        <v>5</v>
      </c>
      <c r="H29" s="32">
        <v>28</v>
      </c>
      <c r="I29" s="32">
        <v>30</v>
      </c>
      <c r="J29" s="32">
        <v>16</v>
      </c>
      <c r="K29" s="33">
        <v>11</v>
      </c>
      <c r="L29" s="34">
        <f t="shared" si="0"/>
        <v>90</v>
      </c>
      <c r="M29" s="19">
        <f t="shared" si="1"/>
        <v>36.585365853658537</v>
      </c>
      <c r="N29" s="35"/>
      <c r="O29" s="36"/>
      <c r="P29" s="35">
        <v>8</v>
      </c>
      <c r="Q29" s="36">
        <v>6</v>
      </c>
      <c r="R29" s="37">
        <v>35</v>
      </c>
      <c r="S29" s="38">
        <f t="shared" si="2"/>
        <v>14.227642276422765</v>
      </c>
      <c r="T29" s="39">
        <f t="shared" si="3"/>
        <v>38.888888888888886</v>
      </c>
      <c r="U29" s="25">
        <v>39.965000000000003</v>
      </c>
      <c r="V29" s="26">
        <f t="shared" si="4"/>
        <v>33</v>
      </c>
      <c r="W29" s="27">
        <f t="shared" si="5"/>
        <v>46</v>
      </c>
      <c r="X29" s="8">
        <f t="shared" si="6"/>
        <v>11</v>
      </c>
    </row>
    <row r="30" spans="1:24" s="46" customFormat="1" ht="18.75">
      <c r="A30" s="28" t="s">
        <v>45</v>
      </c>
      <c r="B30" s="10">
        <f t="shared" si="7"/>
        <v>530.79661122790958</v>
      </c>
      <c r="C30" s="76">
        <v>839.39599563886259</v>
      </c>
      <c r="D30" s="71">
        <f t="shared" si="8"/>
        <v>-36.764457540219574</v>
      </c>
      <c r="E30" s="29">
        <v>255</v>
      </c>
      <c r="F30" s="30"/>
      <c r="G30" s="31">
        <v>10</v>
      </c>
      <c r="H30" s="32">
        <v>40</v>
      </c>
      <c r="I30" s="32">
        <v>63</v>
      </c>
      <c r="J30" s="32">
        <v>50</v>
      </c>
      <c r="K30" s="33">
        <v>23</v>
      </c>
      <c r="L30" s="34">
        <f t="shared" si="0"/>
        <v>186</v>
      </c>
      <c r="M30" s="19">
        <f t="shared" si="1"/>
        <v>72.941176470588232</v>
      </c>
      <c r="N30" s="35"/>
      <c r="O30" s="36"/>
      <c r="P30" s="35">
        <v>19</v>
      </c>
      <c r="Q30" s="36">
        <v>10</v>
      </c>
      <c r="R30" s="37">
        <v>92</v>
      </c>
      <c r="S30" s="38">
        <f t="shared" si="2"/>
        <v>36.078431372549019</v>
      </c>
      <c r="T30" s="39">
        <f t="shared" si="3"/>
        <v>49.462365591397848</v>
      </c>
      <c r="U30" s="77">
        <v>48.040999999999997</v>
      </c>
      <c r="V30" s="43">
        <f t="shared" si="4"/>
        <v>50</v>
      </c>
      <c r="W30" s="44">
        <f t="shared" si="5"/>
        <v>113</v>
      </c>
      <c r="X30" s="45">
        <f t="shared" si="6"/>
        <v>23</v>
      </c>
    </row>
    <row r="31" spans="1:24" ht="18.75">
      <c r="A31" s="28" t="s">
        <v>46</v>
      </c>
      <c r="B31" s="10">
        <f t="shared" si="7"/>
        <v>481.92040735913673</v>
      </c>
      <c r="C31" s="72">
        <v>659.48659053556503</v>
      </c>
      <c r="D31" s="71">
        <f t="shared" si="8"/>
        <v>-26.924911851843405</v>
      </c>
      <c r="E31" s="29">
        <v>159</v>
      </c>
      <c r="F31" s="30"/>
      <c r="G31" s="31">
        <v>9</v>
      </c>
      <c r="H31" s="32">
        <v>39</v>
      </c>
      <c r="I31" s="32">
        <v>38</v>
      </c>
      <c r="J31" s="32">
        <v>27</v>
      </c>
      <c r="K31" s="33">
        <v>14</v>
      </c>
      <c r="L31" s="34">
        <f t="shared" si="0"/>
        <v>127</v>
      </c>
      <c r="M31" s="19">
        <f t="shared" si="1"/>
        <v>79.874213836477992</v>
      </c>
      <c r="N31" s="35"/>
      <c r="O31" s="36"/>
      <c r="P31" s="35">
        <v>10</v>
      </c>
      <c r="Q31" s="36">
        <v>9</v>
      </c>
      <c r="R31" s="37">
        <v>62</v>
      </c>
      <c r="S31" s="38">
        <f t="shared" si="2"/>
        <v>38.9937106918239</v>
      </c>
      <c r="T31" s="39">
        <f t="shared" si="3"/>
        <v>48.818897637795274</v>
      </c>
      <c r="U31" s="77">
        <v>32.993000000000002</v>
      </c>
      <c r="V31" s="26">
        <f t="shared" si="4"/>
        <v>48</v>
      </c>
      <c r="W31" s="27">
        <f t="shared" si="5"/>
        <v>65</v>
      </c>
      <c r="X31" s="8">
        <f t="shared" si="6"/>
        <v>14</v>
      </c>
    </row>
    <row r="32" spans="1:24" ht="19.5" thickBot="1">
      <c r="A32" s="78" t="s">
        <v>47</v>
      </c>
      <c r="B32" s="79">
        <f t="shared" si="7"/>
        <v>346.56706072625053</v>
      </c>
      <c r="C32" s="80">
        <v>542.89286256549985</v>
      </c>
      <c r="D32" s="81">
        <f t="shared" si="8"/>
        <v>-36.162899786799578</v>
      </c>
      <c r="E32" s="82">
        <v>90</v>
      </c>
      <c r="F32" s="83"/>
      <c r="G32" s="84">
        <v>5</v>
      </c>
      <c r="H32" s="85">
        <v>9</v>
      </c>
      <c r="I32" s="85">
        <v>11</v>
      </c>
      <c r="J32" s="85">
        <v>12</v>
      </c>
      <c r="K32" s="86">
        <v>14</v>
      </c>
      <c r="L32" s="87">
        <f t="shared" si="0"/>
        <v>51</v>
      </c>
      <c r="M32" s="19">
        <f t="shared" si="1"/>
        <v>56.666666666666664</v>
      </c>
      <c r="N32" s="88"/>
      <c r="O32" s="89"/>
      <c r="P32" s="88">
        <v>6</v>
      </c>
      <c r="Q32" s="89">
        <v>5</v>
      </c>
      <c r="R32" s="90">
        <v>33</v>
      </c>
      <c r="S32" s="91">
        <f t="shared" si="2"/>
        <v>36.666666666666664</v>
      </c>
      <c r="T32" s="92">
        <f t="shared" si="3"/>
        <v>64.705882352941174</v>
      </c>
      <c r="U32" s="77">
        <v>25.969000000000001</v>
      </c>
      <c r="V32" s="26">
        <f t="shared" si="4"/>
        <v>14</v>
      </c>
      <c r="W32" s="27">
        <f t="shared" si="5"/>
        <v>23</v>
      </c>
      <c r="X32" s="8">
        <f t="shared" si="6"/>
        <v>14</v>
      </c>
    </row>
    <row r="33" spans="1:24" s="105" customFormat="1" ht="31.5" customHeight="1" thickBot="1">
      <c r="A33" s="93" t="s">
        <v>48</v>
      </c>
      <c r="B33" s="94">
        <f t="shared" si="7"/>
        <v>555.90985333886101</v>
      </c>
      <c r="C33" s="95">
        <v>710.00636995630566</v>
      </c>
      <c r="D33" s="96">
        <f>(B33*100/C33)-100</f>
        <v>-21.703540015694216</v>
      </c>
      <c r="E33" s="97">
        <f>SUM(E8:E32)</f>
        <v>6128</v>
      </c>
      <c r="F33" s="97">
        <f t="shared" ref="F33:L33" si="9">SUM(F8:F32)</f>
        <v>70</v>
      </c>
      <c r="G33" s="97">
        <f t="shared" si="9"/>
        <v>135</v>
      </c>
      <c r="H33" s="97">
        <f t="shared" si="9"/>
        <v>1016</v>
      </c>
      <c r="I33" s="97">
        <f t="shared" si="9"/>
        <v>1236</v>
      </c>
      <c r="J33" s="97">
        <f t="shared" si="9"/>
        <v>1012</v>
      </c>
      <c r="K33" s="97">
        <f t="shared" si="9"/>
        <v>485</v>
      </c>
      <c r="L33" s="97">
        <f t="shared" si="9"/>
        <v>3884</v>
      </c>
      <c r="M33" s="98">
        <f t="shared" si="1"/>
        <v>63.381201044386422</v>
      </c>
      <c r="N33" s="97">
        <f>SUM(N8:N32)</f>
        <v>0</v>
      </c>
      <c r="O33" s="97">
        <f>SUM(O8:O32)</f>
        <v>0</v>
      </c>
      <c r="P33" s="97">
        <f>SUM(P8:P32)</f>
        <v>363</v>
      </c>
      <c r="Q33" s="97">
        <f>SUM(Q8:Q32)</f>
        <v>236</v>
      </c>
      <c r="R33" s="99">
        <f>SUM(R8:R32)</f>
        <v>1922</v>
      </c>
      <c r="S33" s="100">
        <f t="shared" si="2"/>
        <v>31.364229765013054</v>
      </c>
      <c r="T33" s="101">
        <f t="shared" si="3"/>
        <v>49.485066941297632</v>
      </c>
      <c r="U33" s="102">
        <v>1102.337</v>
      </c>
      <c r="V33" s="103">
        <f>SUM(V8:V32)</f>
        <v>1151</v>
      </c>
      <c r="W33" s="102">
        <f>SUM(W8:W32)</f>
        <v>2248</v>
      </c>
      <c r="X33" s="104">
        <f t="shared" si="6"/>
        <v>485</v>
      </c>
    </row>
    <row r="34" spans="1:24">
      <c r="C34" s="106"/>
      <c r="P34" s="46" t="s">
        <v>49</v>
      </c>
      <c r="Q34" s="2">
        <f>P33-Q33</f>
        <v>127</v>
      </c>
      <c r="U34" s="6"/>
      <c r="X34" s="8"/>
    </row>
    <row r="35" spans="1:24">
      <c r="U35" s="6"/>
    </row>
    <row r="36" spans="1:24" ht="18.75">
      <c r="C36" s="162" t="s">
        <v>50</v>
      </c>
      <c r="D36" s="162"/>
      <c r="E36" s="108">
        <v>6121</v>
      </c>
      <c r="F36" s="108">
        <v>80</v>
      </c>
      <c r="G36" s="108">
        <v>141</v>
      </c>
      <c r="H36" s="108">
        <v>1046</v>
      </c>
      <c r="I36" s="108">
        <v>1161</v>
      </c>
      <c r="J36" s="108">
        <v>870</v>
      </c>
      <c r="K36" s="108">
        <v>431</v>
      </c>
      <c r="L36" s="108">
        <v>3649</v>
      </c>
      <c r="M36" s="109">
        <v>59.614442084626695</v>
      </c>
      <c r="N36" s="108">
        <v>0</v>
      </c>
      <c r="O36" s="108">
        <v>0</v>
      </c>
      <c r="P36" s="108">
        <v>381</v>
      </c>
      <c r="Q36" s="108">
        <v>259</v>
      </c>
      <c r="R36" s="108">
        <v>1787</v>
      </c>
      <c r="S36" s="109">
        <v>29.194576049665088</v>
      </c>
      <c r="T36" s="109">
        <v>48.972321183885995</v>
      </c>
      <c r="U36" s="6"/>
      <c r="V36" s="110" t="e">
        <f>V33*100000/V35</f>
        <v>#DIV/0!</v>
      </c>
      <c r="W36" s="110" t="e">
        <f>W33*100000/W35</f>
        <v>#DIV/0!</v>
      </c>
      <c r="X36" s="110" t="e">
        <f>X33*100000/X35</f>
        <v>#DIV/0!</v>
      </c>
    </row>
    <row r="37" spans="1:24">
      <c r="A37" s="163"/>
      <c r="B37" s="163"/>
      <c r="C37" s="111"/>
      <c r="D37" s="1"/>
      <c r="E37" s="112"/>
      <c r="F37" s="2"/>
      <c r="K37" s="1"/>
      <c r="M37" s="2"/>
      <c r="Q37" s="113"/>
      <c r="U37" s="6"/>
    </row>
    <row r="38" spans="1:24">
      <c r="A38" s="114" t="s">
        <v>51</v>
      </c>
      <c r="B38" s="114"/>
      <c r="C38" s="114"/>
      <c r="D38" s="1"/>
      <c r="E38" s="115">
        <f>(E33*100/E36)-100</f>
        <v>0.11436039862768155</v>
      </c>
      <c r="F38" s="112" t="s">
        <v>3</v>
      </c>
      <c r="G38" s="46" t="s">
        <v>52</v>
      </c>
      <c r="H38" s="107">
        <f>E33-E36</f>
        <v>7</v>
      </c>
      <c r="I38" s="2" t="s">
        <v>53</v>
      </c>
      <c r="R38" s="115">
        <f>(R33*100/R36)-100</f>
        <v>7.5545607162842714</v>
      </c>
      <c r="S38" s="112" t="s">
        <v>3</v>
      </c>
      <c r="U38" s="6"/>
    </row>
    <row r="39" spans="1:24">
      <c r="A39" s="4"/>
      <c r="C39" s="3"/>
      <c r="U39" s="6"/>
    </row>
    <row r="40" spans="1:24">
      <c r="C40" s="3"/>
      <c r="E40" s="116">
        <f>((E33-E36)/E36)*100</f>
        <v>0.11436039862767521</v>
      </c>
      <c r="R40" s="116">
        <f>((R33-R36)/R36)*100</f>
        <v>7.5545607162842749</v>
      </c>
      <c r="U40" s="6"/>
    </row>
    <row r="41" spans="1:24">
      <c r="C41" s="3"/>
      <c r="U41" s="6"/>
    </row>
    <row r="42" spans="1:24">
      <c r="U42" s="6"/>
    </row>
    <row r="43" spans="1:24">
      <c r="U43" s="6"/>
    </row>
    <row r="44" spans="1:24">
      <c r="U44" s="6"/>
    </row>
    <row r="45" spans="1:24">
      <c r="U45" s="6"/>
    </row>
    <row r="46" spans="1:24">
      <c r="U46" s="6"/>
    </row>
    <row r="47" spans="1:24">
      <c r="U47" s="6"/>
    </row>
    <row r="48" spans="1:24">
      <c r="U48" s="6"/>
    </row>
    <row r="49" spans="21:21">
      <c r="U49" s="6"/>
    </row>
  </sheetData>
  <mergeCells count="27">
    <mergeCell ref="C36:D36"/>
    <mergeCell ref="A37:B37"/>
    <mergeCell ref="G6:G7"/>
    <mergeCell ref="H6:H7"/>
    <mergeCell ref="I6:I7"/>
    <mergeCell ref="R4:R7"/>
    <mergeCell ref="S4:S7"/>
    <mergeCell ref="T4:T7"/>
    <mergeCell ref="U4:U7"/>
    <mergeCell ref="O6:O7"/>
    <mergeCell ref="P6:P7"/>
    <mergeCell ref="Q6:Q7"/>
    <mergeCell ref="N4:O5"/>
    <mergeCell ref="P4:Q5"/>
    <mergeCell ref="A2:Q2"/>
    <mergeCell ref="A4:A7"/>
    <mergeCell ref="B4:B7"/>
    <mergeCell ref="C4:C7"/>
    <mergeCell ref="D4:D7"/>
    <mergeCell ref="E4:E7"/>
    <mergeCell ref="F4:F7"/>
    <mergeCell ref="G4:K5"/>
    <mergeCell ref="L4:L7"/>
    <mergeCell ref="M4:M7"/>
    <mergeCell ref="J6:J7"/>
    <mergeCell ref="K6:K7"/>
    <mergeCell ref="N6:N7"/>
  </mergeCells>
  <dataValidations count="1">
    <dataValidation type="whole" operator="equal" allowBlank="1" showInputMessage="1" showErrorMessage="1" errorTitle="Помилка !!!" error="Сума всіх вікових груп не дорівнює значенню, введеному в поле &quot;Всього населення по району (місту)&quot;" sqref="U27:U29 U8:U25">
      <formula1>SUM(E8,H8:R8)</formula1>
    </dataValidation>
  </dataValidations>
  <pageMargins left="0.41" right="0.33" top="0.52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23.03.18(12)</vt:lpstr>
      <vt:lpstr>'23.03.18(12)'!Область_печати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Епід</dc:creator>
  <cp:lastModifiedBy>Vn-polit</cp:lastModifiedBy>
  <dcterms:created xsi:type="dcterms:W3CDTF">2018-03-23T07:52:01Z</dcterms:created>
  <dcterms:modified xsi:type="dcterms:W3CDTF">2018-03-26T13:18:45Z</dcterms:modified>
</cp:coreProperties>
</file>