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15300" windowHeight="8730"/>
  </bookViews>
  <sheets>
    <sheet name="16.03.18(11)" sheetId="1" r:id="rId1"/>
  </sheets>
  <definedNames>
    <definedName name="_xlnm.Print_Area" localSheetId="0">'16.03.18(11)'!$A$1:$T$41</definedName>
  </definedNames>
  <calcPr calcId="125725"/>
</workbook>
</file>

<file path=xl/calcChain.xml><?xml version="1.0" encoding="utf-8"?>
<calcChain xmlns="http://schemas.openxmlformats.org/spreadsheetml/2006/main">
  <c r="R33" i="1"/>
  <c r="R40" s="1"/>
  <c r="Q33"/>
  <c r="P33"/>
  <c r="Q34" s="1"/>
  <c r="O33"/>
  <c r="N33"/>
  <c r="K33"/>
  <c r="X33" s="1"/>
  <c r="X36" s="1"/>
  <c r="J33"/>
  <c r="I33"/>
  <c r="H33"/>
  <c r="G33"/>
  <c r="F33"/>
  <c r="E33"/>
  <c r="E38" s="1"/>
  <c r="B33"/>
  <c r="D33" s="1"/>
  <c r="X32"/>
  <c r="W32"/>
  <c r="V32"/>
  <c r="T32"/>
  <c r="S32"/>
  <c r="M32"/>
  <c r="L32"/>
  <c r="D32"/>
  <c r="B32"/>
  <c r="X31"/>
  <c r="W31"/>
  <c r="V31"/>
  <c r="S31"/>
  <c r="L31"/>
  <c r="T31" s="1"/>
  <c r="B31"/>
  <c r="D31" s="1"/>
  <c r="X30"/>
  <c r="W30"/>
  <c r="V30"/>
  <c r="T30"/>
  <c r="S30"/>
  <c r="M30"/>
  <c r="L30"/>
  <c r="D30"/>
  <c r="B30"/>
  <c r="X29"/>
  <c r="W29"/>
  <c r="V29"/>
  <c r="S29"/>
  <c r="L29"/>
  <c r="T29" s="1"/>
  <c r="B29"/>
  <c r="D29" s="1"/>
  <c r="X28"/>
  <c r="W28"/>
  <c r="V28"/>
  <c r="T28"/>
  <c r="S28"/>
  <c r="M28"/>
  <c r="L28"/>
  <c r="D28"/>
  <c r="B28"/>
  <c r="X27"/>
  <c r="W27"/>
  <c r="V27"/>
  <c r="S27"/>
  <c r="L27"/>
  <c r="T27" s="1"/>
  <c r="B27"/>
  <c r="D27" s="1"/>
  <c r="X26"/>
  <c r="W26"/>
  <c r="V26"/>
  <c r="T26"/>
  <c r="S26"/>
  <c r="M26"/>
  <c r="L26"/>
  <c r="D26"/>
  <c r="B26"/>
  <c r="X25"/>
  <c r="W25"/>
  <c r="V25"/>
  <c r="S25"/>
  <c r="L25"/>
  <c r="T25" s="1"/>
  <c r="B25"/>
  <c r="D25" s="1"/>
  <c r="X24"/>
  <c r="W24"/>
  <c r="V24"/>
  <c r="T24"/>
  <c r="S24"/>
  <c r="M24"/>
  <c r="L24"/>
  <c r="D24"/>
  <c r="B24"/>
  <c r="X23"/>
  <c r="W23"/>
  <c r="V23"/>
  <c r="S23"/>
  <c r="L23"/>
  <c r="T23" s="1"/>
  <c r="B23"/>
  <c r="D23" s="1"/>
  <c r="X22"/>
  <c r="W22"/>
  <c r="V22"/>
  <c r="T22"/>
  <c r="S22"/>
  <c r="M22"/>
  <c r="L22"/>
  <c r="D22"/>
  <c r="B22"/>
  <c r="X21"/>
  <c r="W21"/>
  <c r="V21"/>
  <c r="S21"/>
  <c r="L21"/>
  <c r="T21" s="1"/>
  <c r="B21"/>
  <c r="D21" s="1"/>
  <c r="X20"/>
  <c r="W20"/>
  <c r="V20"/>
  <c r="T20"/>
  <c r="S20"/>
  <c r="M20"/>
  <c r="L20"/>
  <c r="D20"/>
  <c r="B20"/>
  <c r="X19"/>
  <c r="W19"/>
  <c r="V19"/>
  <c r="S19"/>
  <c r="L19"/>
  <c r="T19" s="1"/>
  <c r="B19"/>
  <c r="D19" s="1"/>
  <c r="X18"/>
  <c r="W18"/>
  <c r="V18"/>
  <c r="T18"/>
  <c r="S18"/>
  <c r="M18"/>
  <c r="L18"/>
  <c r="D18"/>
  <c r="B18"/>
  <c r="X17"/>
  <c r="W17"/>
  <c r="V17"/>
  <c r="S17"/>
  <c r="L17"/>
  <c r="T17" s="1"/>
  <c r="B17"/>
  <c r="D17" s="1"/>
  <c r="X16"/>
  <c r="W16"/>
  <c r="V16"/>
  <c r="T16"/>
  <c r="S16"/>
  <c r="M16"/>
  <c r="L16"/>
  <c r="D16"/>
  <c r="B16"/>
  <c r="X15"/>
  <c r="W15"/>
  <c r="V15"/>
  <c r="S15"/>
  <c r="L15"/>
  <c r="T15" s="1"/>
  <c r="B15"/>
  <c r="D15" s="1"/>
  <c r="X14"/>
  <c r="W14"/>
  <c r="V14"/>
  <c r="T14"/>
  <c r="S14"/>
  <c r="M14"/>
  <c r="L14"/>
  <c r="D14"/>
  <c r="B14"/>
  <c r="X13"/>
  <c r="W13"/>
  <c r="V13"/>
  <c r="S13"/>
  <c r="L13"/>
  <c r="T13" s="1"/>
  <c r="B13"/>
  <c r="D13" s="1"/>
  <c r="X12"/>
  <c r="W12"/>
  <c r="V12"/>
  <c r="T12"/>
  <c r="S12"/>
  <c r="M12"/>
  <c r="L12"/>
  <c r="D12"/>
  <c r="B12"/>
  <c r="X11"/>
  <c r="W11"/>
  <c r="V11"/>
  <c r="S11"/>
  <c r="L11"/>
  <c r="T11" s="1"/>
  <c r="B11"/>
  <c r="D11" s="1"/>
  <c r="X10"/>
  <c r="W10"/>
  <c r="V10"/>
  <c r="T10"/>
  <c r="S10"/>
  <c r="M10"/>
  <c r="L10"/>
  <c r="D10"/>
  <c r="B10"/>
  <c r="X9"/>
  <c r="W9"/>
  <c r="V9"/>
  <c r="S9"/>
  <c r="L9"/>
  <c r="T9" s="1"/>
  <c r="B9"/>
  <c r="D9" s="1"/>
  <c r="X8"/>
  <c r="W8"/>
  <c r="W33" s="1"/>
  <c r="W36" s="1"/>
  <c r="V8"/>
  <c r="V33" s="1"/>
  <c r="V36" s="1"/>
  <c r="T8"/>
  <c r="S8"/>
  <c r="M8"/>
  <c r="L8"/>
  <c r="L33" s="1"/>
  <c r="M33" s="1"/>
  <c r="D8"/>
  <c r="B8"/>
  <c r="X7"/>
  <c r="S33" l="1"/>
  <c r="H38"/>
  <c r="E40"/>
  <c r="M9"/>
  <c r="M11"/>
  <c r="M13"/>
  <c r="M15"/>
  <c r="M17"/>
  <c r="M19"/>
  <c r="M21"/>
  <c r="M23"/>
  <c r="M25"/>
  <c r="M27"/>
  <c r="M29"/>
  <c r="M31"/>
  <c r="T33"/>
  <c r="R38"/>
</calcChain>
</file>

<file path=xl/sharedStrings.xml><?xml version="1.0" encoding="utf-8"?>
<sst xmlns="http://schemas.openxmlformats.org/spreadsheetml/2006/main" count="60" uniqueCount="55">
  <si>
    <t>Область</t>
  </si>
  <si>
    <t>Показник 
на 100 000
населення</t>
  </si>
  <si>
    <t>Епід
поріг 11-й тиждень</t>
  </si>
  <si>
    <t>%</t>
  </si>
  <si>
    <t xml:space="preserve">Всього захворіло </t>
  </si>
  <si>
    <t>у т.ч. на
грипо-
подібні
захворювання</t>
  </si>
  <si>
    <t>в т.ч. діти</t>
  </si>
  <si>
    <t>всього
дітей</t>
  </si>
  <si>
    <t>питома вага
 дітей</t>
  </si>
  <si>
    <t>Померло</t>
  </si>
  <si>
    <t>Госпіталізовано</t>
  </si>
  <si>
    <t>захворіло школярів</t>
  </si>
  <si>
    <t>питома вага школярів від всіх захворілих</t>
  </si>
  <si>
    <t>питома вага школярів від захворілих дітей</t>
  </si>
  <si>
    <t>населення
на 01.01.17</t>
  </si>
  <si>
    <t>до 1</t>
  </si>
  <si>
    <t>1-4</t>
  </si>
  <si>
    <t>5-9</t>
  </si>
  <si>
    <t>10-14</t>
  </si>
  <si>
    <t>15-17</t>
  </si>
  <si>
    <t>всього</t>
  </si>
  <si>
    <t>0-4.</t>
  </si>
  <si>
    <t>5-14.</t>
  </si>
  <si>
    <t>Білопільський</t>
  </si>
  <si>
    <t>Буринський</t>
  </si>
  <si>
    <t>В-Писарівський</t>
  </si>
  <si>
    <t>Глухівський</t>
  </si>
  <si>
    <t>Конотопський</t>
  </si>
  <si>
    <t>Краснопільський</t>
  </si>
  <si>
    <t>Кролевецький</t>
  </si>
  <si>
    <t>Лебединський</t>
  </si>
  <si>
    <t>Л-Долинський</t>
  </si>
  <si>
    <t>Недригайлівський</t>
  </si>
  <si>
    <t>Охтирський</t>
  </si>
  <si>
    <t>Путивльський</t>
  </si>
  <si>
    <t>Роменський</t>
  </si>
  <si>
    <t>С-Будський</t>
  </si>
  <si>
    <t>Сумський</t>
  </si>
  <si>
    <t>Тростянецький</t>
  </si>
  <si>
    <t>Шосткинський</t>
  </si>
  <si>
    <t>Ямпільський</t>
  </si>
  <si>
    <t>м.Суми</t>
  </si>
  <si>
    <t>м.Шостка</t>
  </si>
  <si>
    <t>м.Конотоп</t>
  </si>
  <si>
    <t>м.Ромни</t>
  </si>
  <si>
    <t>м.Охтирка</t>
  </si>
  <si>
    <t>м.Глухів</t>
  </si>
  <si>
    <t>м.Лебедин</t>
  </si>
  <si>
    <t>Всього</t>
  </si>
  <si>
    <t>дорослі</t>
  </si>
  <si>
    <t>минулий тиждень</t>
  </si>
  <si>
    <t>темп приросту з минулим тижнем</t>
  </si>
  <si>
    <t>або</t>
  </si>
  <si>
    <t>випадків</t>
  </si>
  <si>
    <r>
      <t xml:space="preserve">Число захворілих на грип та інші ГРВІ в Сумській області  за   11 </t>
    </r>
    <r>
      <rPr>
        <b/>
        <sz val="12"/>
        <rFont val="Arial Cyr"/>
        <charset val="204"/>
      </rPr>
      <t xml:space="preserve"> тиждень ( з 09.03 по 15.03) 2018р.</t>
    </r>
    <r>
      <rPr>
        <sz val="12"/>
        <rFont val="Arial Cyr"/>
        <charset val="204"/>
      </rPr>
      <t xml:space="preserve">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</si>
</sst>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Georgia"/>
      <family val="1"/>
      <charset val="204"/>
    </font>
    <font>
      <b/>
      <sz val="10"/>
      <color rgb="FFFF0000"/>
      <name val="Georgia"/>
      <family val="1"/>
      <charset val="204"/>
    </font>
    <font>
      <b/>
      <sz val="10"/>
      <name val="Georgia"/>
      <family val="1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58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/>
    <xf numFmtId="0" fontId="1" fillId="0" borderId="0" xfId="0" applyFont="1" applyBorder="1"/>
    <xf numFmtId="0" fontId="3" fillId="0" borderId="0" xfId="0" applyFont="1" applyBorder="1"/>
    <xf numFmtId="49" fontId="1" fillId="0" borderId="33" xfId="0" applyNumberFormat="1" applyFont="1" applyBorder="1" applyAlignment="1">
      <alignment horizontal="center"/>
    </xf>
    <xf numFmtId="0" fontId="10" fillId="0" borderId="14" xfId="0" applyFont="1" applyFill="1" applyBorder="1"/>
    <xf numFmtId="164" fontId="10" fillId="0" borderId="34" xfId="0" applyNumberFormat="1" applyFont="1" applyFill="1" applyBorder="1" applyAlignment="1">
      <alignment horizontal="center"/>
    </xf>
    <xf numFmtId="2" fontId="12" fillId="0" borderId="33" xfId="1" applyNumberFormat="1" applyFont="1" applyFill="1" applyBorder="1" applyAlignment="1">
      <alignment horizontal="center" vertical="center"/>
    </xf>
    <xf numFmtId="165" fontId="10" fillId="0" borderId="34" xfId="0" quotePrefix="1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165" fontId="2" fillId="0" borderId="34" xfId="0" applyNumberFormat="1" applyFont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165" fontId="2" fillId="0" borderId="35" xfId="0" applyNumberFormat="1" applyFont="1" applyBorder="1"/>
    <xf numFmtId="165" fontId="2" fillId="0" borderId="36" xfId="0" applyNumberFormat="1" applyFont="1" applyBorder="1"/>
    <xf numFmtId="0" fontId="0" fillId="0" borderId="39" xfId="0" applyFont="1" applyBorder="1"/>
    <xf numFmtId="0" fontId="1" fillId="0" borderId="3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0" fillId="0" borderId="11" xfId="0" applyFont="1" applyFill="1" applyBorder="1"/>
    <xf numFmtId="0" fontId="2" fillId="0" borderId="4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165" fontId="2" fillId="0" borderId="19" xfId="0" applyNumberFormat="1" applyFont="1" applyBorder="1"/>
    <xf numFmtId="165" fontId="2" fillId="0" borderId="33" xfId="0" applyNumberFormat="1" applyFont="1" applyBorder="1"/>
    <xf numFmtId="2" fontId="12" fillId="0" borderId="33" xfId="1" quotePrefix="1" applyNumberFormat="1" applyFont="1" applyFill="1" applyBorder="1" applyAlignment="1">
      <alignment horizontal="center" vertical="center"/>
    </xf>
    <xf numFmtId="0" fontId="13" fillId="0" borderId="11" xfId="0" applyFont="1" applyFill="1" applyBorder="1"/>
    <xf numFmtId="164" fontId="13" fillId="0" borderId="34" xfId="0" applyNumberFormat="1" applyFont="1" applyFill="1" applyBorder="1" applyAlignment="1">
      <alignment horizontal="center"/>
    </xf>
    <xf numFmtId="2" fontId="14" fillId="0" borderId="33" xfId="1" quotePrefix="1" applyNumberFormat="1" applyFont="1" applyFill="1" applyBorder="1" applyAlignment="1">
      <alignment horizontal="center" vertical="center"/>
    </xf>
    <xf numFmtId="165" fontId="13" fillId="0" borderId="34" xfId="0" quotePrefix="1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165" fontId="15" fillId="0" borderId="12" xfId="0" applyNumberFormat="1" applyFont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165" fontId="15" fillId="0" borderId="19" xfId="0" applyNumberFormat="1" applyFont="1" applyBorder="1"/>
    <xf numFmtId="165" fontId="15" fillId="0" borderId="33" xfId="0" applyNumberFormat="1" applyFont="1" applyBorder="1"/>
    <xf numFmtId="0" fontId="16" fillId="0" borderId="39" xfId="0" applyFont="1" applyBorder="1"/>
    <xf numFmtId="0" fontId="16" fillId="0" borderId="33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49" fontId="16" fillId="0" borderId="33" xfId="0" applyNumberFormat="1" applyFont="1" applyBorder="1" applyAlignment="1">
      <alignment horizontal="center"/>
    </xf>
    <xf numFmtId="0" fontId="16" fillId="0" borderId="0" xfId="0" applyFont="1"/>
    <xf numFmtId="0" fontId="10" fillId="0" borderId="11" xfId="0" applyFont="1" applyFill="1" applyBorder="1" applyAlignment="1">
      <alignment horizontal="left"/>
    </xf>
    <xf numFmtId="165" fontId="10" fillId="0" borderId="12" xfId="0" quotePrefix="1" applyNumberFormat="1" applyFont="1" applyFill="1" applyBorder="1" applyAlignment="1">
      <alignment horizontal="center" vertical="center"/>
    </xf>
    <xf numFmtId="165" fontId="17" fillId="0" borderId="33" xfId="1" applyNumberFormat="1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/>
    </xf>
    <xf numFmtId="165" fontId="18" fillId="0" borderId="33" xfId="1" applyNumberFormat="1" applyFont="1" applyFill="1" applyBorder="1" applyAlignment="1">
      <alignment horizontal="center" vertical="center"/>
    </xf>
    <xf numFmtId="165" fontId="13" fillId="0" borderId="12" xfId="0" quotePrefix="1" applyNumberFormat="1" applyFont="1" applyFill="1" applyBorder="1" applyAlignment="1">
      <alignment horizontal="center" vertical="center"/>
    </xf>
    <xf numFmtId="165" fontId="17" fillId="0" borderId="33" xfId="1" quotePrefix="1" applyNumberFormat="1" applyFont="1" applyFill="1" applyBorder="1" applyAlignment="1">
      <alignment horizontal="center" vertical="center"/>
    </xf>
    <xf numFmtId="0" fontId="0" fillId="0" borderId="33" xfId="0" applyFont="1" applyBorder="1"/>
    <xf numFmtId="0" fontId="0" fillId="0" borderId="33" xfId="0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49" fontId="0" fillId="0" borderId="33" xfId="0" applyNumberFormat="1" applyFont="1" applyBorder="1" applyAlignment="1">
      <alignment horizontal="center"/>
    </xf>
    <xf numFmtId="0" fontId="0" fillId="0" borderId="0" xfId="0" applyFont="1"/>
    <xf numFmtId="0" fontId="10" fillId="0" borderId="10" xfId="0" applyFont="1" applyFill="1" applyBorder="1"/>
    <xf numFmtId="165" fontId="10" fillId="0" borderId="41" xfId="0" quotePrefix="1" applyNumberFormat="1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165" fontId="2" fillId="0" borderId="41" xfId="0" applyNumberFormat="1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165" fontId="2" fillId="0" borderId="43" xfId="0" applyNumberFormat="1" applyFont="1" applyBorder="1"/>
    <xf numFmtId="165" fontId="2" fillId="0" borderId="22" xfId="0" applyNumberFormat="1" applyFont="1" applyBorder="1"/>
    <xf numFmtId="0" fontId="9" fillId="0" borderId="44" xfId="0" applyFont="1" applyFill="1" applyBorder="1"/>
    <xf numFmtId="165" fontId="19" fillId="0" borderId="33" xfId="1" applyNumberFormat="1" applyFont="1" applyFill="1" applyBorder="1" applyAlignment="1">
      <alignment horizontal="center"/>
    </xf>
    <xf numFmtId="165" fontId="10" fillId="0" borderId="45" xfId="0" quotePrefix="1" applyNumberFormat="1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/>
    </xf>
    <xf numFmtId="165" fontId="2" fillId="0" borderId="45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165" fontId="2" fillId="0" borderId="47" xfId="0" applyNumberFormat="1" applyFont="1" applyBorder="1"/>
    <xf numFmtId="165" fontId="2" fillId="0" borderId="48" xfId="0" applyNumberFormat="1" applyFont="1" applyBorder="1"/>
    <xf numFmtId="0" fontId="5" fillId="0" borderId="0" xfId="0" applyFont="1"/>
    <xf numFmtId="0" fontId="3" fillId="0" borderId="33" xfId="0" applyFont="1" applyBorder="1" applyAlignment="1">
      <alignment horizontal="center"/>
    </xf>
    <xf numFmtId="165" fontId="2" fillId="0" borderId="3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20" fillId="0" borderId="0" xfId="0" applyFont="1"/>
    <xf numFmtId="0" fontId="9" fillId="0" borderId="0" xfId="0" applyFont="1" applyAlignment="1"/>
    <xf numFmtId="165" fontId="3" fillId="0" borderId="0" xfId="0" applyNumberFormat="1" applyFont="1"/>
    <xf numFmtId="165" fontId="5" fillId="0" borderId="0" xfId="0" applyNumberFormat="1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0" fillId="0" borderId="20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2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2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28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2:X49"/>
  <sheetViews>
    <sheetView tabSelected="1" zoomScale="63" zoomScaleNormal="63" workbookViewId="0">
      <selection activeCell="N8" sqref="N8"/>
    </sheetView>
  </sheetViews>
  <sheetFormatPr defaultColWidth="9.140625" defaultRowHeight="15.75"/>
  <cols>
    <col min="1" max="1" width="18.7109375" style="2" customWidth="1"/>
    <col min="2" max="2" width="11" style="4" customWidth="1"/>
    <col min="3" max="4" width="10.42578125" style="2" customWidth="1"/>
    <col min="5" max="5" width="9.28515625" style="97" bestFit="1" customWidth="1"/>
    <col min="6" max="6" width="9.28515625" style="97" customWidth="1"/>
    <col min="7" max="11" width="9.28515625" style="2" bestFit="1" customWidth="1"/>
    <col min="12" max="12" width="9.28515625" style="1" bestFit="1" customWidth="1"/>
    <col min="13" max="13" width="10.85546875" style="1" bestFit="1" customWidth="1"/>
    <col min="14" max="17" width="9.28515625" style="2" bestFit="1" customWidth="1"/>
    <col min="18" max="19" width="11.140625" style="1" customWidth="1"/>
    <col min="20" max="20" width="10.5703125" style="1" customWidth="1"/>
    <col min="21" max="21" width="10.5703125" style="2" customWidth="1"/>
    <col min="22" max="23" width="6.28515625" style="3" customWidth="1"/>
    <col min="24" max="24" width="7.5703125" style="3" customWidth="1"/>
    <col min="25" max="16384" width="9.140625" style="2"/>
  </cols>
  <sheetData>
    <row r="2" spans="1:24">
      <c r="A2" s="107" t="s">
        <v>54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</row>
    <row r="3" spans="1:24" ht="16.5" thickBot="1">
      <c r="E3" s="5"/>
      <c r="F3" s="5"/>
      <c r="G3" s="6"/>
      <c r="H3" s="6"/>
      <c r="I3" s="6"/>
      <c r="J3" s="6"/>
      <c r="K3" s="6"/>
      <c r="L3" s="7"/>
      <c r="M3" s="7"/>
      <c r="N3" s="6"/>
      <c r="O3" s="6"/>
      <c r="P3" s="6"/>
      <c r="Q3" s="6"/>
    </row>
    <row r="4" spans="1:24" ht="12.95" customHeight="1">
      <c r="A4" s="108" t="s">
        <v>0</v>
      </c>
      <c r="B4" s="111" t="s">
        <v>1</v>
      </c>
      <c r="C4" s="114" t="s">
        <v>2</v>
      </c>
      <c r="D4" s="114" t="s">
        <v>3</v>
      </c>
      <c r="E4" s="114" t="s">
        <v>4</v>
      </c>
      <c r="F4" s="114" t="s">
        <v>5</v>
      </c>
      <c r="G4" s="117" t="s">
        <v>6</v>
      </c>
      <c r="H4" s="118"/>
      <c r="I4" s="118"/>
      <c r="J4" s="118"/>
      <c r="K4" s="119"/>
      <c r="L4" s="123" t="s">
        <v>7</v>
      </c>
      <c r="M4" s="126" t="s">
        <v>8</v>
      </c>
      <c r="N4" s="149" t="s">
        <v>9</v>
      </c>
      <c r="O4" s="150"/>
      <c r="P4" s="149" t="s">
        <v>10</v>
      </c>
      <c r="Q4" s="150"/>
      <c r="R4" s="129" t="s">
        <v>11</v>
      </c>
      <c r="S4" s="132" t="s">
        <v>12</v>
      </c>
      <c r="T4" s="135" t="s">
        <v>13</v>
      </c>
      <c r="U4" s="138" t="s">
        <v>14</v>
      </c>
    </row>
    <row r="5" spans="1:24" ht="12.95" customHeight="1">
      <c r="A5" s="109"/>
      <c r="B5" s="112"/>
      <c r="C5" s="115"/>
      <c r="D5" s="115"/>
      <c r="E5" s="115"/>
      <c r="F5" s="115"/>
      <c r="G5" s="120"/>
      <c r="H5" s="121"/>
      <c r="I5" s="121"/>
      <c r="J5" s="121"/>
      <c r="K5" s="122"/>
      <c r="L5" s="124"/>
      <c r="M5" s="127"/>
      <c r="N5" s="151"/>
      <c r="O5" s="127"/>
      <c r="P5" s="151"/>
      <c r="Q5" s="127"/>
      <c r="R5" s="130"/>
      <c r="S5" s="133"/>
      <c r="T5" s="136"/>
      <c r="U5" s="139"/>
    </row>
    <row r="6" spans="1:24" ht="12.95" customHeight="1">
      <c r="A6" s="109"/>
      <c r="B6" s="112"/>
      <c r="C6" s="115"/>
      <c r="D6" s="115"/>
      <c r="E6" s="115"/>
      <c r="F6" s="115"/>
      <c r="G6" s="154" t="s">
        <v>15</v>
      </c>
      <c r="H6" s="156" t="s">
        <v>16</v>
      </c>
      <c r="I6" s="145" t="s">
        <v>17</v>
      </c>
      <c r="J6" s="145" t="s">
        <v>18</v>
      </c>
      <c r="K6" s="147" t="s">
        <v>19</v>
      </c>
      <c r="L6" s="124"/>
      <c r="M6" s="127"/>
      <c r="N6" s="143" t="s">
        <v>20</v>
      </c>
      <c r="O6" s="141" t="s">
        <v>6</v>
      </c>
      <c r="P6" s="143" t="s">
        <v>20</v>
      </c>
      <c r="Q6" s="141" t="s">
        <v>6</v>
      </c>
      <c r="R6" s="130"/>
      <c r="S6" s="133"/>
      <c r="T6" s="136"/>
      <c r="U6" s="139"/>
    </row>
    <row r="7" spans="1:24" ht="60.6" customHeight="1" thickBot="1">
      <c r="A7" s="110"/>
      <c r="B7" s="113"/>
      <c r="C7" s="116"/>
      <c r="D7" s="116"/>
      <c r="E7" s="116"/>
      <c r="F7" s="116"/>
      <c r="G7" s="155"/>
      <c r="H7" s="157"/>
      <c r="I7" s="146"/>
      <c r="J7" s="146"/>
      <c r="K7" s="148"/>
      <c r="L7" s="125"/>
      <c r="M7" s="128"/>
      <c r="N7" s="144"/>
      <c r="O7" s="142"/>
      <c r="P7" s="144"/>
      <c r="Q7" s="142"/>
      <c r="R7" s="131"/>
      <c r="S7" s="134"/>
      <c r="T7" s="137"/>
      <c r="U7" s="140"/>
      <c r="V7" s="3" t="s">
        <v>21</v>
      </c>
      <c r="W7" s="3" t="s">
        <v>22</v>
      </c>
      <c r="X7" s="8" t="str">
        <f>K6</f>
        <v>15-17</v>
      </c>
    </row>
    <row r="8" spans="1:24" ht="18.75">
      <c r="A8" s="9" t="s">
        <v>23</v>
      </c>
      <c r="B8" s="10">
        <f>E8*100/U8</f>
        <v>494.35593627411737</v>
      </c>
      <c r="C8" s="11">
        <v>616.71174902835969</v>
      </c>
      <c r="D8" s="12">
        <f>(B8*100/C8)-100</f>
        <v>-19.840032713340733</v>
      </c>
      <c r="E8" s="13">
        <v>247</v>
      </c>
      <c r="F8" s="14">
        <v>13</v>
      </c>
      <c r="G8" s="15">
        <v>3</v>
      </c>
      <c r="H8" s="16">
        <v>34</v>
      </c>
      <c r="I8" s="16">
        <v>54</v>
      </c>
      <c r="J8" s="16">
        <v>37</v>
      </c>
      <c r="K8" s="17">
        <v>20</v>
      </c>
      <c r="L8" s="18">
        <f t="shared" ref="L8:L32" si="0">SUM(G8:K8)</f>
        <v>148</v>
      </c>
      <c r="M8" s="19">
        <f t="shared" ref="M8:M33" si="1">L8*100/E8</f>
        <v>59.91902834008097</v>
      </c>
      <c r="N8" s="20"/>
      <c r="O8" s="21"/>
      <c r="P8" s="20">
        <v>17</v>
      </c>
      <c r="Q8" s="21">
        <v>7</v>
      </c>
      <c r="R8" s="22">
        <v>84</v>
      </c>
      <c r="S8" s="23">
        <f t="shared" ref="S8:S33" si="2">R8*100/E8</f>
        <v>34.008097165991906</v>
      </c>
      <c r="T8" s="24">
        <f t="shared" ref="T8:T33" si="3">R8*100/L8</f>
        <v>56.756756756756758</v>
      </c>
      <c r="U8" s="25">
        <v>49.963999999999999</v>
      </c>
      <c r="V8" s="26">
        <f t="shared" ref="V8:V32" si="4">G8+H8</f>
        <v>37</v>
      </c>
      <c r="W8" s="27">
        <f t="shared" ref="W8:W32" si="5">I8+J8</f>
        <v>91</v>
      </c>
      <c r="X8" s="8">
        <f t="shared" ref="X8:X33" si="6">K8</f>
        <v>20</v>
      </c>
    </row>
    <row r="9" spans="1:24" ht="18.75">
      <c r="A9" s="28" t="s">
        <v>24</v>
      </c>
      <c r="B9" s="10">
        <f t="shared" ref="B9:B33" si="7">E9*100/U9</f>
        <v>385.06748814397474</v>
      </c>
      <c r="C9" s="11">
        <v>639.42944019780225</v>
      </c>
      <c r="D9" s="12">
        <f t="shared" ref="D9:D32" si="8">(B9*100/C9)-100</f>
        <v>-39.779518436802455</v>
      </c>
      <c r="E9" s="29">
        <v>95</v>
      </c>
      <c r="F9" s="30"/>
      <c r="G9" s="31">
        <v>1</v>
      </c>
      <c r="H9" s="32">
        <v>8</v>
      </c>
      <c r="I9" s="32">
        <v>8</v>
      </c>
      <c r="J9" s="32">
        <v>12</v>
      </c>
      <c r="K9" s="33">
        <v>8</v>
      </c>
      <c r="L9" s="34">
        <f t="shared" si="0"/>
        <v>37</v>
      </c>
      <c r="M9" s="35">
        <f t="shared" si="1"/>
        <v>38.94736842105263</v>
      </c>
      <c r="N9" s="36"/>
      <c r="O9" s="37"/>
      <c r="P9" s="36">
        <v>5</v>
      </c>
      <c r="Q9" s="37">
        <v>1</v>
      </c>
      <c r="R9" s="38">
        <v>22</v>
      </c>
      <c r="S9" s="39">
        <f t="shared" si="2"/>
        <v>23.157894736842106</v>
      </c>
      <c r="T9" s="40">
        <f t="shared" si="3"/>
        <v>59.45945945945946</v>
      </c>
      <c r="U9" s="25">
        <v>24.670999999999999</v>
      </c>
      <c r="V9" s="26">
        <f t="shared" si="4"/>
        <v>9</v>
      </c>
      <c r="W9" s="27">
        <f t="shared" si="5"/>
        <v>20</v>
      </c>
      <c r="X9" s="8">
        <f t="shared" si="6"/>
        <v>8</v>
      </c>
    </row>
    <row r="10" spans="1:24" ht="18.75">
      <c r="A10" s="28" t="s">
        <v>25</v>
      </c>
      <c r="B10" s="10">
        <f t="shared" si="7"/>
        <v>591.62303664921467</v>
      </c>
      <c r="C10" s="11">
        <v>643.64634909197571</v>
      </c>
      <c r="D10" s="12">
        <f t="shared" si="8"/>
        <v>-8.0825926405320132</v>
      </c>
      <c r="E10" s="29">
        <v>113</v>
      </c>
      <c r="F10" s="30">
        <v>4</v>
      </c>
      <c r="G10" s="31">
        <v>0</v>
      </c>
      <c r="H10" s="32">
        <v>16</v>
      </c>
      <c r="I10" s="32">
        <v>24</v>
      </c>
      <c r="J10" s="32">
        <v>22</v>
      </c>
      <c r="K10" s="33">
        <v>11</v>
      </c>
      <c r="L10" s="34">
        <f t="shared" si="0"/>
        <v>73</v>
      </c>
      <c r="M10" s="35">
        <f t="shared" si="1"/>
        <v>64.601769911504419</v>
      </c>
      <c r="N10" s="36"/>
      <c r="O10" s="37"/>
      <c r="P10" s="36">
        <v>18</v>
      </c>
      <c r="Q10" s="37">
        <v>11</v>
      </c>
      <c r="R10" s="38">
        <v>36</v>
      </c>
      <c r="S10" s="39">
        <f t="shared" si="2"/>
        <v>31.858407079646017</v>
      </c>
      <c r="T10" s="40">
        <f t="shared" si="3"/>
        <v>49.315068493150683</v>
      </c>
      <c r="U10" s="25">
        <v>19.100000000000001</v>
      </c>
      <c r="V10" s="26">
        <f t="shared" si="4"/>
        <v>16</v>
      </c>
      <c r="W10" s="27">
        <f t="shared" si="5"/>
        <v>46</v>
      </c>
      <c r="X10" s="8">
        <f t="shared" si="6"/>
        <v>11</v>
      </c>
    </row>
    <row r="11" spans="1:24" ht="18.75">
      <c r="A11" s="28" t="s">
        <v>26</v>
      </c>
      <c r="B11" s="10">
        <f t="shared" si="7"/>
        <v>208.75010872401495</v>
      </c>
      <c r="C11" s="11">
        <v>236.42397221033207</v>
      </c>
      <c r="D11" s="12">
        <f t="shared" si="8"/>
        <v>-11.705185065454103</v>
      </c>
      <c r="E11" s="29">
        <v>48</v>
      </c>
      <c r="F11" s="30"/>
      <c r="G11" s="31">
        <v>3</v>
      </c>
      <c r="H11" s="32">
        <v>11</v>
      </c>
      <c r="I11" s="32">
        <v>7</v>
      </c>
      <c r="J11" s="32">
        <v>9</v>
      </c>
      <c r="K11" s="33">
        <v>9</v>
      </c>
      <c r="L11" s="34">
        <f t="shared" si="0"/>
        <v>39</v>
      </c>
      <c r="M11" s="35">
        <f t="shared" si="1"/>
        <v>81.25</v>
      </c>
      <c r="N11" s="36"/>
      <c r="O11" s="37"/>
      <c r="P11" s="36">
        <v>3</v>
      </c>
      <c r="Q11" s="37">
        <v>3</v>
      </c>
      <c r="R11" s="38">
        <v>19</v>
      </c>
      <c r="S11" s="39">
        <f t="shared" si="2"/>
        <v>39.583333333333336</v>
      </c>
      <c r="T11" s="40">
        <f t="shared" si="3"/>
        <v>48.717948717948715</v>
      </c>
      <c r="U11" s="25">
        <v>22.994</v>
      </c>
      <c r="V11" s="26">
        <f t="shared" si="4"/>
        <v>14</v>
      </c>
      <c r="W11" s="27">
        <f t="shared" si="5"/>
        <v>16</v>
      </c>
      <c r="X11" s="8">
        <f t="shared" si="6"/>
        <v>9</v>
      </c>
    </row>
    <row r="12" spans="1:24" ht="18.75">
      <c r="A12" s="28" t="s">
        <v>27</v>
      </c>
      <c r="B12" s="10">
        <f t="shared" si="7"/>
        <v>222.69390027488777</v>
      </c>
      <c r="C12" s="41">
        <v>657.07741333170873</v>
      </c>
      <c r="D12" s="12">
        <f t="shared" si="8"/>
        <v>-66.108422576006816</v>
      </c>
      <c r="E12" s="29">
        <v>64</v>
      </c>
      <c r="F12" s="30"/>
      <c r="G12" s="31">
        <v>1</v>
      </c>
      <c r="H12" s="32">
        <v>14</v>
      </c>
      <c r="I12" s="32">
        <v>9</v>
      </c>
      <c r="J12" s="32">
        <v>17</v>
      </c>
      <c r="K12" s="33">
        <v>1</v>
      </c>
      <c r="L12" s="34">
        <f t="shared" si="0"/>
        <v>42</v>
      </c>
      <c r="M12" s="35">
        <f t="shared" si="1"/>
        <v>65.625</v>
      </c>
      <c r="N12" s="36"/>
      <c r="O12" s="37"/>
      <c r="P12" s="36">
        <v>9</v>
      </c>
      <c r="Q12" s="37">
        <v>3</v>
      </c>
      <c r="R12" s="38">
        <v>21</v>
      </c>
      <c r="S12" s="39">
        <f t="shared" si="2"/>
        <v>32.8125</v>
      </c>
      <c r="T12" s="40">
        <f t="shared" si="3"/>
        <v>50</v>
      </c>
      <c r="U12" s="25">
        <v>28.739000000000001</v>
      </c>
      <c r="V12" s="26">
        <f t="shared" si="4"/>
        <v>15</v>
      </c>
      <c r="W12" s="27">
        <f t="shared" si="5"/>
        <v>26</v>
      </c>
      <c r="X12" s="8">
        <f t="shared" si="6"/>
        <v>1</v>
      </c>
    </row>
    <row r="13" spans="1:24" ht="18.75">
      <c r="A13" s="28" t="s">
        <v>28</v>
      </c>
      <c r="B13" s="10">
        <f t="shared" si="7"/>
        <v>511.95736026369309</v>
      </c>
      <c r="C13" s="11">
        <v>551.4554831813557</v>
      </c>
      <c r="D13" s="12">
        <f t="shared" si="8"/>
        <v>-7.1625224741256091</v>
      </c>
      <c r="E13" s="29">
        <v>146</v>
      </c>
      <c r="F13" s="30">
        <v>2</v>
      </c>
      <c r="G13" s="31">
        <v>4</v>
      </c>
      <c r="H13" s="32">
        <v>15</v>
      </c>
      <c r="I13" s="32">
        <v>40</v>
      </c>
      <c r="J13" s="32">
        <v>26</v>
      </c>
      <c r="K13" s="33">
        <v>10</v>
      </c>
      <c r="L13" s="34">
        <f t="shared" si="0"/>
        <v>95</v>
      </c>
      <c r="M13" s="35">
        <f t="shared" si="1"/>
        <v>65.06849315068493</v>
      </c>
      <c r="N13" s="36"/>
      <c r="O13" s="37"/>
      <c r="P13" s="36">
        <v>6</v>
      </c>
      <c r="Q13" s="37">
        <v>2</v>
      </c>
      <c r="R13" s="38">
        <v>58</v>
      </c>
      <c r="S13" s="39">
        <f t="shared" si="2"/>
        <v>39.726027397260275</v>
      </c>
      <c r="T13" s="40">
        <f t="shared" si="3"/>
        <v>61.05263157894737</v>
      </c>
      <c r="U13" s="25">
        <v>28.518000000000001</v>
      </c>
      <c r="V13" s="26">
        <f t="shared" si="4"/>
        <v>19</v>
      </c>
      <c r="W13" s="27">
        <f t="shared" si="5"/>
        <v>66</v>
      </c>
      <c r="X13" s="8">
        <f t="shared" si="6"/>
        <v>10</v>
      </c>
    </row>
    <row r="14" spans="1:24" ht="18.75">
      <c r="A14" s="28" t="s">
        <v>29</v>
      </c>
      <c r="B14" s="10">
        <f t="shared" si="7"/>
        <v>289.59561920808761</v>
      </c>
      <c r="C14" s="11">
        <v>615.90825342282574</v>
      </c>
      <c r="D14" s="12">
        <f t="shared" si="8"/>
        <v>-52.980721138465078</v>
      </c>
      <c r="E14" s="29">
        <v>110</v>
      </c>
      <c r="F14" s="30">
        <v>1</v>
      </c>
      <c r="G14" s="31">
        <v>7</v>
      </c>
      <c r="H14" s="32">
        <v>16</v>
      </c>
      <c r="I14" s="32">
        <v>12</v>
      </c>
      <c r="J14" s="32">
        <v>23</v>
      </c>
      <c r="K14" s="33">
        <v>8</v>
      </c>
      <c r="L14" s="34">
        <f t="shared" si="0"/>
        <v>66</v>
      </c>
      <c r="M14" s="35">
        <f t="shared" si="1"/>
        <v>60</v>
      </c>
      <c r="N14" s="36"/>
      <c r="O14" s="37"/>
      <c r="P14" s="36">
        <v>7</v>
      </c>
      <c r="Q14" s="37">
        <v>6</v>
      </c>
      <c r="R14" s="38">
        <v>37</v>
      </c>
      <c r="S14" s="39">
        <f t="shared" si="2"/>
        <v>33.636363636363633</v>
      </c>
      <c r="T14" s="40">
        <f t="shared" si="3"/>
        <v>56.060606060606062</v>
      </c>
      <c r="U14" s="25">
        <v>37.984000000000002</v>
      </c>
      <c r="V14" s="26">
        <f t="shared" si="4"/>
        <v>23</v>
      </c>
      <c r="W14" s="27">
        <f t="shared" si="5"/>
        <v>35</v>
      </c>
      <c r="X14" s="8">
        <f t="shared" si="6"/>
        <v>8</v>
      </c>
    </row>
    <row r="15" spans="1:24" ht="18.75">
      <c r="A15" s="28" t="s">
        <v>30</v>
      </c>
      <c r="B15" s="10">
        <f t="shared" si="7"/>
        <v>405.88533739218667</v>
      </c>
      <c r="C15" s="11">
        <v>562.26607161442632</v>
      </c>
      <c r="D15" s="12">
        <f t="shared" si="8"/>
        <v>-27.81258591208001</v>
      </c>
      <c r="E15" s="29">
        <v>80</v>
      </c>
      <c r="F15" s="30">
        <v>3</v>
      </c>
      <c r="G15" s="31">
        <v>1</v>
      </c>
      <c r="H15" s="32">
        <v>7</v>
      </c>
      <c r="I15" s="32">
        <v>15</v>
      </c>
      <c r="J15" s="32">
        <v>10</v>
      </c>
      <c r="K15" s="33">
        <v>8</v>
      </c>
      <c r="L15" s="34">
        <f t="shared" si="0"/>
        <v>41</v>
      </c>
      <c r="M15" s="35">
        <f t="shared" si="1"/>
        <v>51.25</v>
      </c>
      <c r="N15" s="36"/>
      <c r="O15" s="37"/>
      <c r="P15" s="36">
        <v>5</v>
      </c>
      <c r="Q15" s="37">
        <v>2</v>
      </c>
      <c r="R15" s="38">
        <v>22</v>
      </c>
      <c r="S15" s="39">
        <f t="shared" si="2"/>
        <v>27.5</v>
      </c>
      <c r="T15" s="40">
        <f t="shared" si="3"/>
        <v>53.658536585365852</v>
      </c>
      <c r="U15" s="25">
        <v>19.71</v>
      </c>
      <c r="V15" s="26">
        <f t="shared" si="4"/>
        <v>8</v>
      </c>
      <c r="W15" s="27">
        <f t="shared" si="5"/>
        <v>25</v>
      </c>
      <c r="X15" s="8">
        <f t="shared" si="6"/>
        <v>8</v>
      </c>
    </row>
    <row r="16" spans="1:24" ht="18.75">
      <c r="A16" s="28" t="s">
        <v>31</v>
      </c>
      <c r="B16" s="10">
        <f t="shared" si="7"/>
        <v>474.26196312480022</v>
      </c>
      <c r="C16" s="11">
        <v>484.18123168815845</v>
      </c>
      <c r="D16" s="12">
        <f t="shared" si="8"/>
        <v>-2.0486685385911017</v>
      </c>
      <c r="E16" s="29">
        <v>89</v>
      </c>
      <c r="F16" s="30">
        <v>20</v>
      </c>
      <c r="G16" s="31">
        <v>8</v>
      </c>
      <c r="H16" s="32">
        <v>10</v>
      </c>
      <c r="I16" s="32">
        <v>11</v>
      </c>
      <c r="J16" s="32">
        <v>6</v>
      </c>
      <c r="K16" s="33">
        <v>7</v>
      </c>
      <c r="L16" s="34">
        <f t="shared" si="0"/>
        <v>42</v>
      </c>
      <c r="M16" s="35">
        <f t="shared" si="1"/>
        <v>47.19101123595506</v>
      </c>
      <c r="N16" s="36"/>
      <c r="O16" s="37"/>
      <c r="P16" s="36">
        <v>19</v>
      </c>
      <c r="Q16" s="37">
        <v>13</v>
      </c>
      <c r="R16" s="38">
        <v>11</v>
      </c>
      <c r="S16" s="39">
        <f t="shared" si="2"/>
        <v>12.359550561797754</v>
      </c>
      <c r="T16" s="40">
        <f t="shared" si="3"/>
        <v>26.19047619047619</v>
      </c>
      <c r="U16" s="25">
        <v>18.765999999999998</v>
      </c>
      <c r="V16" s="26">
        <f t="shared" si="4"/>
        <v>18</v>
      </c>
      <c r="W16" s="27">
        <f t="shared" si="5"/>
        <v>17</v>
      </c>
      <c r="X16" s="8">
        <f t="shared" si="6"/>
        <v>7</v>
      </c>
    </row>
    <row r="17" spans="1:24" ht="18.75">
      <c r="A17" s="28" t="s">
        <v>32</v>
      </c>
      <c r="B17" s="10">
        <f t="shared" si="7"/>
        <v>497.24665077669107</v>
      </c>
      <c r="C17" s="11">
        <v>550.1492213120282</v>
      </c>
      <c r="D17" s="12">
        <f t="shared" si="8"/>
        <v>-9.6160402461666621</v>
      </c>
      <c r="E17" s="29">
        <v>121</v>
      </c>
      <c r="F17" s="30">
        <v>9</v>
      </c>
      <c r="G17" s="31">
        <v>2</v>
      </c>
      <c r="H17" s="32">
        <v>4</v>
      </c>
      <c r="I17" s="32">
        <v>19</v>
      </c>
      <c r="J17" s="32">
        <v>18</v>
      </c>
      <c r="K17" s="33">
        <v>12</v>
      </c>
      <c r="L17" s="34">
        <f t="shared" si="0"/>
        <v>55</v>
      </c>
      <c r="M17" s="35">
        <f t="shared" si="1"/>
        <v>45.454545454545453</v>
      </c>
      <c r="N17" s="36"/>
      <c r="O17" s="37"/>
      <c r="P17" s="36">
        <v>10</v>
      </c>
      <c r="Q17" s="37">
        <v>6</v>
      </c>
      <c r="R17" s="38">
        <v>39</v>
      </c>
      <c r="S17" s="39">
        <f t="shared" si="2"/>
        <v>32.231404958677686</v>
      </c>
      <c r="T17" s="40">
        <f t="shared" si="3"/>
        <v>70.909090909090907</v>
      </c>
      <c r="U17" s="25">
        <v>24.334</v>
      </c>
      <c r="V17" s="26">
        <f t="shared" si="4"/>
        <v>6</v>
      </c>
      <c r="W17" s="27">
        <f t="shared" si="5"/>
        <v>37</v>
      </c>
      <c r="X17" s="8">
        <f t="shared" si="6"/>
        <v>12</v>
      </c>
    </row>
    <row r="18" spans="1:24" ht="18.75">
      <c r="A18" s="28" t="s">
        <v>33</v>
      </c>
      <c r="B18" s="10">
        <f t="shared" si="7"/>
        <v>598.61857252494246</v>
      </c>
      <c r="C18" s="11">
        <v>906.79127854975627</v>
      </c>
      <c r="D18" s="12">
        <f t="shared" si="8"/>
        <v>-33.984965814589515</v>
      </c>
      <c r="E18" s="29">
        <v>156</v>
      </c>
      <c r="F18" s="30"/>
      <c r="G18" s="31">
        <v>1</v>
      </c>
      <c r="H18" s="32">
        <v>12</v>
      </c>
      <c r="I18" s="32">
        <v>27</v>
      </c>
      <c r="J18" s="32">
        <v>48</v>
      </c>
      <c r="K18" s="33">
        <v>19</v>
      </c>
      <c r="L18" s="34">
        <f t="shared" si="0"/>
        <v>107</v>
      </c>
      <c r="M18" s="35">
        <f t="shared" si="1"/>
        <v>68.589743589743591</v>
      </c>
      <c r="N18" s="36"/>
      <c r="O18" s="37"/>
      <c r="P18" s="36">
        <v>6</v>
      </c>
      <c r="Q18" s="37">
        <v>3</v>
      </c>
      <c r="R18" s="38">
        <v>77</v>
      </c>
      <c r="S18" s="39">
        <f t="shared" si="2"/>
        <v>49.358974358974358</v>
      </c>
      <c r="T18" s="40">
        <f t="shared" si="3"/>
        <v>71.962616822429908</v>
      </c>
      <c r="U18" s="25">
        <v>26.06</v>
      </c>
      <c r="V18" s="26">
        <f t="shared" si="4"/>
        <v>13</v>
      </c>
      <c r="W18" s="27">
        <f t="shared" si="5"/>
        <v>75</v>
      </c>
      <c r="X18" s="8">
        <f t="shared" si="6"/>
        <v>19</v>
      </c>
    </row>
    <row r="19" spans="1:24" s="62" customFormat="1" ht="18.75">
      <c r="A19" s="42" t="s">
        <v>34</v>
      </c>
      <c r="B19" s="43">
        <f t="shared" si="7"/>
        <v>548.97113357085732</v>
      </c>
      <c r="C19" s="44">
        <v>432.82167076329767</v>
      </c>
      <c r="D19" s="45">
        <f t="shared" si="8"/>
        <v>26.835408357147557</v>
      </c>
      <c r="E19" s="46">
        <v>151</v>
      </c>
      <c r="F19" s="47"/>
      <c r="G19" s="48">
        <v>0</v>
      </c>
      <c r="H19" s="49">
        <v>31</v>
      </c>
      <c r="I19" s="49">
        <v>18</v>
      </c>
      <c r="J19" s="49">
        <v>12</v>
      </c>
      <c r="K19" s="50">
        <v>3</v>
      </c>
      <c r="L19" s="51">
        <f t="shared" si="0"/>
        <v>64</v>
      </c>
      <c r="M19" s="52">
        <f t="shared" si="1"/>
        <v>42.384105960264904</v>
      </c>
      <c r="N19" s="53"/>
      <c r="O19" s="54"/>
      <c r="P19" s="53">
        <v>8</v>
      </c>
      <c r="Q19" s="54">
        <v>6</v>
      </c>
      <c r="R19" s="55">
        <v>15</v>
      </c>
      <c r="S19" s="56">
        <f t="shared" si="2"/>
        <v>9.9337748344370862</v>
      </c>
      <c r="T19" s="57">
        <f t="shared" si="3"/>
        <v>23.4375</v>
      </c>
      <c r="U19" s="58">
        <v>27.506</v>
      </c>
      <c r="V19" s="59">
        <f t="shared" si="4"/>
        <v>31</v>
      </c>
      <c r="W19" s="60">
        <f t="shared" si="5"/>
        <v>30</v>
      </c>
      <c r="X19" s="61">
        <f t="shared" si="6"/>
        <v>3</v>
      </c>
    </row>
    <row r="20" spans="1:24" ht="18.75">
      <c r="A20" s="28" t="s">
        <v>35</v>
      </c>
      <c r="B20" s="10">
        <f t="shared" si="7"/>
        <v>861.57031083508389</v>
      </c>
      <c r="C20" s="11">
        <v>1046.4167534883975</v>
      </c>
      <c r="D20" s="12">
        <f t="shared" si="8"/>
        <v>-17.664705963192802</v>
      </c>
      <c r="E20" s="29">
        <v>283</v>
      </c>
      <c r="F20" s="30"/>
      <c r="G20" s="31">
        <v>1</v>
      </c>
      <c r="H20" s="32">
        <v>30</v>
      </c>
      <c r="I20" s="32">
        <v>52</v>
      </c>
      <c r="J20" s="33">
        <v>48</v>
      </c>
      <c r="K20" s="33">
        <v>26</v>
      </c>
      <c r="L20" s="34">
        <f t="shared" si="0"/>
        <v>157</v>
      </c>
      <c r="M20" s="35">
        <f t="shared" si="1"/>
        <v>55.477031802120145</v>
      </c>
      <c r="N20" s="36"/>
      <c r="O20" s="37"/>
      <c r="P20" s="36">
        <v>4</v>
      </c>
      <c r="Q20" s="37">
        <v>3</v>
      </c>
      <c r="R20" s="38">
        <v>115</v>
      </c>
      <c r="S20" s="39">
        <f t="shared" si="2"/>
        <v>40.636042402826853</v>
      </c>
      <c r="T20" s="40">
        <f t="shared" si="3"/>
        <v>73.248407643312106</v>
      </c>
      <c r="U20" s="25">
        <v>32.847000000000001</v>
      </c>
      <c r="V20" s="26">
        <f t="shared" si="4"/>
        <v>31</v>
      </c>
      <c r="W20" s="27">
        <f t="shared" si="5"/>
        <v>100</v>
      </c>
      <c r="X20" s="8">
        <f t="shared" si="6"/>
        <v>26</v>
      </c>
    </row>
    <row r="21" spans="1:24" ht="18.75">
      <c r="A21" s="63" t="s">
        <v>36</v>
      </c>
      <c r="B21" s="10">
        <f t="shared" si="7"/>
        <v>322.01227292059059</v>
      </c>
      <c r="C21" s="11">
        <v>619.25169268247282</v>
      </c>
      <c r="D21" s="12">
        <f t="shared" si="8"/>
        <v>-47.999775095373792</v>
      </c>
      <c r="E21" s="29">
        <v>53</v>
      </c>
      <c r="F21" s="30"/>
      <c r="G21" s="31">
        <v>0</v>
      </c>
      <c r="H21" s="32">
        <v>5</v>
      </c>
      <c r="I21" s="32">
        <v>28</v>
      </c>
      <c r="J21" s="32">
        <v>17</v>
      </c>
      <c r="K21" s="33">
        <v>0</v>
      </c>
      <c r="L21" s="34">
        <f t="shared" si="0"/>
        <v>50</v>
      </c>
      <c r="M21" s="35">
        <f t="shared" si="1"/>
        <v>94.339622641509436</v>
      </c>
      <c r="N21" s="36"/>
      <c r="O21" s="37"/>
      <c r="P21" s="36">
        <v>2</v>
      </c>
      <c r="Q21" s="37">
        <v>1</v>
      </c>
      <c r="R21" s="38">
        <v>44</v>
      </c>
      <c r="S21" s="39">
        <f t="shared" si="2"/>
        <v>83.018867924528308</v>
      </c>
      <c r="T21" s="40">
        <f t="shared" si="3"/>
        <v>88</v>
      </c>
      <c r="U21" s="25">
        <v>16.459</v>
      </c>
      <c r="V21" s="26">
        <f t="shared" si="4"/>
        <v>5</v>
      </c>
      <c r="W21" s="27">
        <f t="shared" si="5"/>
        <v>45</v>
      </c>
      <c r="X21" s="8">
        <f t="shared" si="6"/>
        <v>0</v>
      </c>
    </row>
    <row r="22" spans="1:24" ht="18.75">
      <c r="A22" s="28" t="s">
        <v>37</v>
      </c>
      <c r="B22" s="10">
        <f t="shared" si="7"/>
        <v>212.31086112651508</v>
      </c>
      <c r="C22" s="11">
        <v>727.3958115272892</v>
      </c>
      <c r="D22" s="12">
        <f t="shared" si="8"/>
        <v>-70.81219636380186</v>
      </c>
      <c r="E22" s="29">
        <v>134</v>
      </c>
      <c r="F22" s="30"/>
      <c r="G22" s="31">
        <v>6</v>
      </c>
      <c r="H22" s="32">
        <v>17</v>
      </c>
      <c r="I22" s="32">
        <v>25</v>
      </c>
      <c r="J22" s="32">
        <v>15</v>
      </c>
      <c r="K22" s="33">
        <v>12</v>
      </c>
      <c r="L22" s="34">
        <f t="shared" si="0"/>
        <v>75</v>
      </c>
      <c r="M22" s="35">
        <f t="shared" si="1"/>
        <v>55.970149253731343</v>
      </c>
      <c r="N22" s="36"/>
      <c r="O22" s="37"/>
      <c r="P22" s="36">
        <v>0</v>
      </c>
      <c r="Q22" s="37">
        <v>0</v>
      </c>
      <c r="R22" s="38">
        <v>47</v>
      </c>
      <c r="S22" s="39">
        <f t="shared" si="2"/>
        <v>35.07462686567164</v>
      </c>
      <c r="T22" s="40">
        <f t="shared" si="3"/>
        <v>62.666666666666664</v>
      </c>
      <c r="U22" s="25">
        <v>63.115000000000002</v>
      </c>
      <c r="V22" s="26">
        <f t="shared" si="4"/>
        <v>23</v>
      </c>
      <c r="W22" s="27">
        <f t="shared" si="5"/>
        <v>40</v>
      </c>
      <c r="X22" s="8">
        <f t="shared" si="6"/>
        <v>12</v>
      </c>
    </row>
    <row r="23" spans="1:24" ht="18.75">
      <c r="A23" s="28" t="s">
        <v>38</v>
      </c>
      <c r="B23" s="10">
        <f t="shared" si="7"/>
        <v>735.16791578465586</v>
      </c>
      <c r="C23" s="11">
        <v>840.8780674468951</v>
      </c>
      <c r="D23" s="12">
        <f t="shared" si="8"/>
        <v>-12.571400748172707</v>
      </c>
      <c r="E23" s="29">
        <v>257</v>
      </c>
      <c r="F23" s="30">
        <v>1</v>
      </c>
      <c r="G23" s="31">
        <v>11</v>
      </c>
      <c r="H23" s="32">
        <v>49</v>
      </c>
      <c r="I23" s="32">
        <v>78</v>
      </c>
      <c r="J23" s="32">
        <v>36</v>
      </c>
      <c r="K23" s="33">
        <v>25</v>
      </c>
      <c r="L23" s="34">
        <f t="shared" si="0"/>
        <v>199</v>
      </c>
      <c r="M23" s="35">
        <f t="shared" si="1"/>
        <v>77.431906614785987</v>
      </c>
      <c r="N23" s="36"/>
      <c r="O23" s="37"/>
      <c r="P23" s="36">
        <v>21</v>
      </c>
      <c r="Q23" s="37">
        <v>18</v>
      </c>
      <c r="R23" s="38">
        <v>126</v>
      </c>
      <c r="S23" s="39">
        <f t="shared" si="2"/>
        <v>49.027237354085607</v>
      </c>
      <c r="T23" s="40">
        <f t="shared" si="3"/>
        <v>63.316582914572862</v>
      </c>
      <c r="U23" s="25">
        <v>34.957999999999998</v>
      </c>
      <c r="V23" s="26">
        <f t="shared" si="4"/>
        <v>60</v>
      </c>
      <c r="W23" s="27">
        <f t="shared" si="5"/>
        <v>114</v>
      </c>
      <c r="X23" s="8">
        <f t="shared" si="6"/>
        <v>25</v>
      </c>
    </row>
    <row r="24" spans="1:24" ht="18.75">
      <c r="A24" s="28" t="s">
        <v>39</v>
      </c>
      <c r="B24" s="10">
        <f t="shared" si="7"/>
        <v>193.55463079454177</v>
      </c>
      <c r="C24" s="11">
        <v>897.25225831958596</v>
      </c>
      <c r="D24" s="12">
        <f t="shared" si="8"/>
        <v>-78.428069809816975</v>
      </c>
      <c r="E24" s="29">
        <v>40</v>
      </c>
      <c r="F24" s="30"/>
      <c r="G24" s="31">
        <v>1</v>
      </c>
      <c r="H24" s="32">
        <v>1</v>
      </c>
      <c r="I24" s="32">
        <v>7</v>
      </c>
      <c r="J24" s="32">
        <v>8</v>
      </c>
      <c r="K24" s="33">
        <v>6</v>
      </c>
      <c r="L24" s="34">
        <f t="shared" si="0"/>
        <v>23</v>
      </c>
      <c r="M24" s="35">
        <f t="shared" si="1"/>
        <v>57.5</v>
      </c>
      <c r="N24" s="36"/>
      <c r="O24" s="37"/>
      <c r="P24" s="36">
        <v>0</v>
      </c>
      <c r="Q24" s="37">
        <v>0</v>
      </c>
      <c r="R24" s="38">
        <v>19</v>
      </c>
      <c r="S24" s="39">
        <f t="shared" si="2"/>
        <v>47.5</v>
      </c>
      <c r="T24" s="40">
        <f t="shared" si="3"/>
        <v>82.608695652173907</v>
      </c>
      <c r="U24" s="25">
        <v>20.666</v>
      </c>
      <c r="V24" s="26">
        <f t="shared" si="4"/>
        <v>2</v>
      </c>
      <c r="W24" s="27">
        <f t="shared" si="5"/>
        <v>15</v>
      </c>
      <c r="X24" s="8">
        <f t="shared" si="6"/>
        <v>6</v>
      </c>
    </row>
    <row r="25" spans="1:24" ht="18.75">
      <c r="A25" s="28" t="s">
        <v>40</v>
      </c>
      <c r="B25" s="10">
        <f t="shared" si="7"/>
        <v>100.71338648762065</v>
      </c>
      <c r="C25" s="11">
        <v>615.54350373562227</v>
      </c>
      <c r="D25" s="64">
        <f t="shared" si="8"/>
        <v>-83.638299181713506</v>
      </c>
      <c r="E25" s="29">
        <v>24</v>
      </c>
      <c r="F25" s="30"/>
      <c r="G25" s="31">
        <v>3</v>
      </c>
      <c r="H25" s="32">
        <v>3</v>
      </c>
      <c r="I25" s="32">
        <v>8</v>
      </c>
      <c r="J25" s="32">
        <v>1</v>
      </c>
      <c r="K25" s="33">
        <v>1</v>
      </c>
      <c r="L25" s="34">
        <f t="shared" si="0"/>
        <v>16</v>
      </c>
      <c r="M25" s="35">
        <f t="shared" si="1"/>
        <v>66.666666666666671</v>
      </c>
      <c r="N25" s="36"/>
      <c r="O25" s="37"/>
      <c r="P25" s="36">
        <v>0</v>
      </c>
      <c r="Q25" s="37">
        <v>0</v>
      </c>
      <c r="R25" s="38">
        <v>8</v>
      </c>
      <c r="S25" s="39">
        <f t="shared" si="2"/>
        <v>33.333333333333336</v>
      </c>
      <c r="T25" s="40">
        <f t="shared" si="3"/>
        <v>50</v>
      </c>
      <c r="U25" s="25">
        <v>23.83</v>
      </c>
      <c r="V25" s="26">
        <f t="shared" si="4"/>
        <v>6</v>
      </c>
      <c r="W25" s="27">
        <f t="shared" si="5"/>
        <v>9</v>
      </c>
      <c r="X25" s="8">
        <f t="shared" si="6"/>
        <v>1</v>
      </c>
    </row>
    <row r="26" spans="1:24" ht="18.75">
      <c r="A26" s="28" t="s">
        <v>41</v>
      </c>
      <c r="B26" s="10">
        <f t="shared" si="7"/>
        <v>715.81747401612461</v>
      </c>
      <c r="C26" s="65">
        <v>1007.817433544103</v>
      </c>
      <c r="D26" s="64">
        <f t="shared" si="8"/>
        <v>-28.973497561073913</v>
      </c>
      <c r="E26" s="66">
        <v>1916</v>
      </c>
      <c r="F26" s="30">
        <v>19</v>
      </c>
      <c r="G26" s="31">
        <v>50</v>
      </c>
      <c r="H26" s="32">
        <v>399</v>
      </c>
      <c r="I26" s="32">
        <v>326</v>
      </c>
      <c r="J26" s="32">
        <v>180</v>
      </c>
      <c r="K26" s="33">
        <v>99</v>
      </c>
      <c r="L26" s="34">
        <f t="shared" si="0"/>
        <v>1054</v>
      </c>
      <c r="M26" s="35">
        <f t="shared" si="1"/>
        <v>55.010438413361172</v>
      </c>
      <c r="N26" s="36"/>
      <c r="O26" s="37"/>
      <c r="P26" s="36">
        <v>111</v>
      </c>
      <c r="Q26" s="37">
        <v>99</v>
      </c>
      <c r="R26" s="38">
        <v>325</v>
      </c>
      <c r="S26" s="39">
        <f t="shared" si="2"/>
        <v>16.96242171189979</v>
      </c>
      <c r="T26" s="40">
        <f t="shared" si="3"/>
        <v>30.834914611005694</v>
      </c>
      <c r="U26" s="25">
        <v>267.666</v>
      </c>
      <c r="V26" s="26">
        <f t="shared" si="4"/>
        <v>449</v>
      </c>
      <c r="W26" s="27">
        <f t="shared" si="5"/>
        <v>506</v>
      </c>
      <c r="X26" s="8">
        <f t="shared" si="6"/>
        <v>99</v>
      </c>
    </row>
    <row r="27" spans="1:24" ht="18.75">
      <c r="A27" s="28" t="s">
        <v>42</v>
      </c>
      <c r="B27" s="10">
        <f t="shared" si="7"/>
        <v>676.73290564856836</v>
      </c>
      <c r="C27" s="65">
        <v>881.98092108269748</v>
      </c>
      <c r="D27" s="64">
        <f t="shared" si="8"/>
        <v>-23.271253439606355</v>
      </c>
      <c r="E27" s="29">
        <v>519</v>
      </c>
      <c r="F27" s="30"/>
      <c r="G27" s="31">
        <v>7</v>
      </c>
      <c r="H27" s="32">
        <v>104</v>
      </c>
      <c r="I27" s="32">
        <v>113</v>
      </c>
      <c r="J27" s="32">
        <v>106</v>
      </c>
      <c r="K27" s="33">
        <v>49</v>
      </c>
      <c r="L27" s="34">
        <f t="shared" si="0"/>
        <v>379</v>
      </c>
      <c r="M27" s="35">
        <f t="shared" si="1"/>
        <v>73.02504816955684</v>
      </c>
      <c r="N27" s="36"/>
      <c r="O27" s="37"/>
      <c r="P27" s="36">
        <v>29</v>
      </c>
      <c r="Q27" s="37">
        <v>22</v>
      </c>
      <c r="R27" s="38">
        <v>220</v>
      </c>
      <c r="S27" s="39">
        <f t="shared" si="2"/>
        <v>42.389210019267821</v>
      </c>
      <c r="T27" s="40">
        <f t="shared" si="3"/>
        <v>58.047493403693935</v>
      </c>
      <c r="U27" s="25">
        <v>76.691999999999993</v>
      </c>
      <c r="V27" s="26">
        <f t="shared" si="4"/>
        <v>111</v>
      </c>
      <c r="W27" s="27">
        <f t="shared" si="5"/>
        <v>219</v>
      </c>
      <c r="X27" s="8">
        <f t="shared" si="6"/>
        <v>49</v>
      </c>
    </row>
    <row r="28" spans="1:24" s="62" customFormat="1" ht="18.75">
      <c r="A28" s="42" t="s">
        <v>43</v>
      </c>
      <c r="B28" s="43">
        <f t="shared" si="7"/>
        <v>910.8932701839409</v>
      </c>
      <c r="C28" s="67">
        <v>745.154673021284</v>
      </c>
      <c r="D28" s="68">
        <f t="shared" si="8"/>
        <v>22.242173761141117</v>
      </c>
      <c r="E28" s="46">
        <v>827</v>
      </c>
      <c r="F28" s="47"/>
      <c r="G28" s="48">
        <v>16</v>
      </c>
      <c r="H28" s="49">
        <v>147</v>
      </c>
      <c r="I28" s="49">
        <v>162</v>
      </c>
      <c r="J28" s="49">
        <v>138</v>
      </c>
      <c r="K28" s="50">
        <v>43</v>
      </c>
      <c r="L28" s="51">
        <f t="shared" si="0"/>
        <v>506</v>
      </c>
      <c r="M28" s="52">
        <f t="shared" si="1"/>
        <v>61.185006045949216</v>
      </c>
      <c r="N28" s="53"/>
      <c r="O28" s="54"/>
      <c r="P28" s="53">
        <v>45</v>
      </c>
      <c r="Q28" s="54">
        <v>21</v>
      </c>
      <c r="R28" s="55">
        <v>265</v>
      </c>
      <c r="S28" s="56">
        <f t="shared" si="2"/>
        <v>32.043530834340991</v>
      </c>
      <c r="T28" s="57">
        <f t="shared" si="3"/>
        <v>52.371541501976282</v>
      </c>
      <c r="U28" s="58">
        <v>90.79</v>
      </c>
      <c r="V28" s="59">
        <f t="shared" si="4"/>
        <v>163</v>
      </c>
      <c r="W28" s="60">
        <f t="shared" si="5"/>
        <v>300</v>
      </c>
      <c r="X28" s="61">
        <f t="shared" si="6"/>
        <v>43</v>
      </c>
    </row>
    <row r="29" spans="1:24" ht="18.75">
      <c r="A29" s="28" t="s">
        <v>44</v>
      </c>
      <c r="B29" s="10">
        <f t="shared" si="7"/>
        <v>613.03640685599896</v>
      </c>
      <c r="C29" s="65">
        <v>936.98814051066961</v>
      </c>
      <c r="D29" s="64">
        <f t="shared" si="8"/>
        <v>-34.573728273456396</v>
      </c>
      <c r="E29" s="29">
        <v>245</v>
      </c>
      <c r="F29" s="30"/>
      <c r="G29" s="31">
        <v>5</v>
      </c>
      <c r="H29" s="32">
        <v>41</v>
      </c>
      <c r="I29" s="32">
        <v>35</v>
      </c>
      <c r="J29" s="32">
        <v>21</v>
      </c>
      <c r="K29" s="33">
        <v>7</v>
      </c>
      <c r="L29" s="34">
        <f t="shared" si="0"/>
        <v>109</v>
      </c>
      <c r="M29" s="35">
        <f t="shared" si="1"/>
        <v>44.489795918367349</v>
      </c>
      <c r="N29" s="36"/>
      <c r="O29" s="37"/>
      <c r="P29" s="36">
        <v>8</v>
      </c>
      <c r="Q29" s="37">
        <v>7</v>
      </c>
      <c r="R29" s="38">
        <v>40</v>
      </c>
      <c r="S29" s="39">
        <f t="shared" si="2"/>
        <v>16.326530612244898</v>
      </c>
      <c r="T29" s="40">
        <f t="shared" si="3"/>
        <v>36.697247706422019</v>
      </c>
      <c r="U29" s="25">
        <v>39.965000000000003</v>
      </c>
      <c r="V29" s="26">
        <f t="shared" si="4"/>
        <v>46</v>
      </c>
      <c r="W29" s="27">
        <f t="shared" si="5"/>
        <v>56</v>
      </c>
      <c r="X29" s="8">
        <f t="shared" si="6"/>
        <v>7</v>
      </c>
    </row>
    <row r="30" spans="1:24" s="74" customFormat="1" ht="18.75">
      <c r="A30" s="28" t="s">
        <v>45</v>
      </c>
      <c r="B30" s="10">
        <f t="shared" si="7"/>
        <v>351.78285214712434</v>
      </c>
      <c r="C30" s="69">
        <v>816.50479606389013</v>
      </c>
      <c r="D30" s="64">
        <f t="shared" si="8"/>
        <v>-56.91600908617346</v>
      </c>
      <c r="E30" s="29">
        <v>169</v>
      </c>
      <c r="F30" s="30"/>
      <c r="G30" s="31">
        <v>5</v>
      </c>
      <c r="H30" s="32">
        <v>24</v>
      </c>
      <c r="I30" s="32">
        <v>39</v>
      </c>
      <c r="J30" s="32">
        <v>24</v>
      </c>
      <c r="K30" s="33">
        <v>20</v>
      </c>
      <c r="L30" s="34">
        <f t="shared" si="0"/>
        <v>112</v>
      </c>
      <c r="M30" s="35">
        <f t="shared" si="1"/>
        <v>66.272189349112423</v>
      </c>
      <c r="N30" s="36"/>
      <c r="O30" s="37"/>
      <c r="P30" s="36">
        <v>25</v>
      </c>
      <c r="Q30" s="37">
        <v>15</v>
      </c>
      <c r="R30" s="38">
        <v>60</v>
      </c>
      <c r="S30" s="39">
        <f t="shared" si="2"/>
        <v>35.502958579881657</v>
      </c>
      <c r="T30" s="40">
        <f t="shared" si="3"/>
        <v>53.571428571428569</v>
      </c>
      <c r="U30" s="70">
        <v>48.040999999999997</v>
      </c>
      <c r="V30" s="71">
        <f t="shared" si="4"/>
        <v>29</v>
      </c>
      <c r="W30" s="72">
        <f t="shared" si="5"/>
        <v>63</v>
      </c>
      <c r="X30" s="73">
        <f t="shared" si="6"/>
        <v>20</v>
      </c>
    </row>
    <row r="31" spans="1:24" ht="18.75">
      <c r="A31" s="28" t="s">
        <v>46</v>
      </c>
      <c r="B31" s="10">
        <f t="shared" si="7"/>
        <v>527.38459673264026</v>
      </c>
      <c r="C31" s="65">
        <v>633.90529362626035</v>
      </c>
      <c r="D31" s="64">
        <f t="shared" si="8"/>
        <v>-16.803881899182059</v>
      </c>
      <c r="E31" s="29">
        <v>174</v>
      </c>
      <c r="F31" s="30">
        <v>6</v>
      </c>
      <c r="G31" s="31">
        <v>4</v>
      </c>
      <c r="H31" s="32">
        <v>36</v>
      </c>
      <c r="I31" s="32">
        <v>36</v>
      </c>
      <c r="J31" s="32">
        <v>33</v>
      </c>
      <c r="K31" s="33">
        <v>22</v>
      </c>
      <c r="L31" s="34">
        <f t="shared" si="0"/>
        <v>131</v>
      </c>
      <c r="M31" s="35">
        <f t="shared" si="1"/>
        <v>75.287356321839084</v>
      </c>
      <c r="N31" s="36"/>
      <c r="O31" s="37"/>
      <c r="P31" s="36">
        <v>15</v>
      </c>
      <c r="Q31" s="37">
        <v>6</v>
      </c>
      <c r="R31" s="38">
        <v>63</v>
      </c>
      <c r="S31" s="39">
        <f t="shared" si="2"/>
        <v>36.206896551724135</v>
      </c>
      <c r="T31" s="40">
        <f t="shared" si="3"/>
        <v>48.091603053435115</v>
      </c>
      <c r="U31" s="70">
        <v>32.993000000000002</v>
      </c>
      <c r="V31" s="26">
        <f t="shared" si="4"/>
        <v>40</v>
      </c>
      <c r="W31" s="27">
        <f t="shared" si="5"/>
        <v>69</v>
      </c>
      <c r="X31" s="8">
        <f t="shared" si="6"/>
        <v>22</v>
      </c>
    </row>
    <row r="32" spans="1:24" ht="19.5" thickBot="1">
      <c r="A32" s="75" t="s">
        <v>47</v>
      </c>
      <c r="B32" s="10">
        <f t="shared" si="7"/>
        <v>231.04470715083369</v>
      </c>
      <c r="C32" s="65">
        <v>617.74883782740073</v>
      </c>
      <c r="D32" s="76">
        <f t="shared" si="8"/>
        <v>-62.598924837574899</v>
      </c>
      <c r="E32" s="77">
        <v>60</v>
      </c>
      <c r="F32" s="78">
        <v>2</v>
      </c>
      <c r="G32" s="79">
        <v>1</v>
      </c>
      <c r="H32" s="80">
        <v>12</v>
      </c>
      <c r="I32" s="80">
        <v>8</v>
      </c>
      <c r="J32" s="80">
        <v>3</v>
      </c>
      <c r="K32" s="81">
        <v>5</v>
      </c>
      <c r="L32" s="82">
        <f t="shared" si="0"/>
        <v>29</v>
      </c>
      <c r="M32" s="83">
        <f t="shared" si="1"/>
        <v>48.333333333333336</v>
      </c>
      <c r="N32" s="84"/>
      <c r="O32" s="85"/>
      <c r="P32" s="84">
        <v>8</v>
      </c>
      <c r="Q32" s="85">
        <v>4</v>
      </c>
      <c r="R32" s="86">
        <v>14</v>
      </c>
      <c r="S32" s="87">
        <f t="shared" si="2"/>
        <v>23.333333333333332</v>
      </c>
      <c r="T32" s="88">
        <f t="shared" si="3"/>
        <v>48.275862068965516</v>
      </c>
      <c r="U32" s="70">
        <v>25.969000000000001</v>
      </c>
      <c r="V32" s="26">
        <f t="shared" si="4"/>
        <v>13</v>
      </c>
      <c r="W32" s="27">
        <f t="shared" si="5"/>
        <v>11</v>
      </c>
      <c r="X32" s="8">
        <f t="shared" si="6"/>
        <v>5</v>
      </c>
    </row>
    <row r="33" spans="1:24" ht="31.5" customHeight="1" thickBot="1">
      <c r="A33" s="89" t="s">
        <v>48</v>
      </c>
      <c r="B33" s="10">
        <f t="shared" si="7"/>
        <v>555.27483881970761</v>
      </c>
      <c r="C33" s="90">
        <v>810.33120142123494</v>
      </c>
      <c r="D33" s="91">
        <f>(B33*100/C33)-100</f>
        <v>-31.4755697613748</v>
      </c>
      <c r="E33" s="92">
        <f>SUM(E8:E32)</f>
        <v>6121</v>
      </c>
      <c r="F33" s="92">
        <f t="shared" ref="F33:L33" si="9">SUM(F8:F32)</f>
        <v>80</v>
      </c>
      <c r="G33" s="92">
        <f t="shared" si="9"/>
        <v>141</v>
      </c>
      <c r="H33" s="92">
        <f t="shared" si="9"/>
        <v>1046</v>
      </c>
      <c r="I33" s="92">
        <f t="shared" si="9"/>
        <v>1161</v>
      </c>
      <c r="J33" s="92">
        <f t="shared" si="9"/>
        <v>870</v>
      </c>
      <c r="K33" s="92">
        <f t="shared" si="9"/>
        <v>431</v>
      </c>
      <c r="L33" s="92">
        <f t="shared" si="9"/>
        <v>3649</v>
      </c>
      <c r="M33" s="93">
        <f t="shared" si="1"/>
        <v>59.614442084626695</v>
      </c>
      <c r="N33" s="92">
        <f>SUM(N8:N32)</f>
        <v>0</v>
      </c>
      <c r="O33" s="92">
        <f>SUM(O8:O32)</f>
        <v>0</v>
      </c>
      <c r="P33" s="92">
        <f>SUM(P8:P32)</f>
        <v>381</v>
      </c>
      <c r="Q33" s="92">
        <f>SUM(Q8:Q32)</f>
        <v>259</v>
      </c>
      <c r="R33" s="94">
        <f>SUM(R8:R32)</f>
        <v>1787</v>
      </c>
      <c r="S33" s="95">
        <f t="shared" si="2"/>
        <v>29.194576049665088</v>
      </c>
      <c r="T33" s="96">
        <f t="shared" si="3"/>
        <v>48.972321183885995</v>
      </c>
      <c r="U33" s="72">
        <v>1102.337</v>
      </c>
      <c r="V33" s="26">
        <f>SUM(V8:V32)</f>
        <v>1187</v>
      </c>
      <c r="W33" s="27">
        <f>SUM(W8:W32)</f>
        <v>2031</v>
      </c>
      <c r="X33" s="8">
        <f t="shared" si="6"/>
        <v>431</v>
      </c>
    </row>
    <row r="34" spans="1:24">
      <c r="P34" s="74" t="s">
        <v>49</v>
      </c>
      <c r="Q34" s="2">
        <f>P33-Q33</f>
        <v>122</v>
      </c>
      <c r="U34" s="6"/>
      <c r="X34" s="8"/>
    </row>
    <row r="35" spans="1:24">
      <c r="U35" s="6"/>
    </row>
    <row r="36" spans="1:24" ht="18.75">
      <c r="C36" s="152" t="s">
        <v>50</v>
      </c>
      <c r="D36" s="152"/>
      <c r="E36" s="98">
        <v>5786</v>
      </c>
      <c r="F36" s="98">
        <v>88</v>
      </c>
      <c r="G36" s="98">
        <v>116</v>
      </c>
      <c r="H36" s="98">
        <v>906</v>
      </c>
      <c r="I36" s="98">
        <v>997</v>
      </c>
      <c r="J36" s="98">
        <v>656</v>
      </c>
      <c r="K36" s="98">
        <v>469</v>
      </c>
      <c r="L36" s="98">
        <v>3144</v>
      </c>
      <c r="M36" s="99">
        <v>54.338057379882478</v>
      </c>
      <c r="N36" s="98">
        <v>0</v>
      </c>
      <c r="O36" s="98">
        <v>0</v>
      </c>
      <c r="P36" s="98">
        <v>358</v>
      </c>
      <c r="Q36" s="98">
        <v>235</v>
      </c>
      <c r="R36" s="98">
        <v>1440</v>
      </c>
      <c r="S36" s="99">
        <v>24.887659868648463</v>
      </c>
      <c r="T36" s="99">
        <v>45.801526717557252</v>
      </c>
      <c r="U36" s="6"/>
      <c r="V36" s="100" t="e">
        <f>V33*100000/V35</f>
        <v>#DIV/0!</v>
      </c>
      <c r="W36" s="100" t="e">
        <f>W33*100000/W35</f>
        <v>#DIV/0!</v>
      </c>
      <c r="X36" s="100" t="e">
        <f>X33*100000/X35</f>
        <v>#DIV/0!</v>
      </c>
    </row>
    <row r="37" spans="1:24">
      <c r="A37" s="153"/>
      <c r="B37" s="153"/>
      <c r="C37" s="101"/>
      <c r="D37" s="1"/>
      <c r="E37" s="102"/>
      <c r="F37" s="2"/>
      <c r="K37" s="1"/>
      <c r="M37" s="2"/>
      <c r="Q37" s="103"/>
      <c r="U37" s="6"/>
    </row>
    <row r="38" spans="1:24">
      <c r="A38" s="104" t="s">
        <v>51</v>
      </c>
      <c r="B38" s="104"/>
      <c r="C38" s="104"/>
      <c r="D38" s="1"/>
      <c r="E38" s="105">
        <f>(E33*100/E36)-100</f>
        <v>5.7898375388869709</v>
      </c>
      <c r="F38" s="102" t="s">
        <v>3</v>
      </c>
      <c r="G38" s="74" t="s">
        <v>52</v>
      </c>
      <c r="H38" s="97">
        <f>E33-E36</f>
        <v>335</v>
      </c>
      <c r="I38" s="2" t="s">
        <v>53</v>
      </c>
      <c r="R38" s="105">
        <f>(R33*100/R36)-100</f>
        <v>24.097222222222229</v>
      </c>
      <c r="S38" s="102" t="s">
        <v>3</v>
      </c>
      <c r="U38" s="6"/>
    </row>
    <row r="39" spans="1:24">
      <c r="A39" s="4"/>
      <c r="C39" s="3"/>
      <c r="U39" s="6"/>
    </row>
    <row r="40" spans="1:24">
      <c r="C40" s="3"/>
      <c r="E40" s="106">
        <f>((E33-E36)/E36)*100</f>
        <v>5.7898375388869692</v>
      </c>
      <c r="R40" s="106">
        <f>((R33-R36)/R36)*100</f>
        <v>24.097222222222221</v>
      </c>
      <c r="U40" s="6"/>
    </row>
    <row r="41" spans="1:24">
      <c r="C41" s="3"/>
      <c r="U41" s="6"/>
    </row>
    <row r="42" spans="1:24">
      <c r="U42" s="6"/>
    </row>
    <row r="43" spans="1:24">
      <c r="U43" s="6"/>
    </row>
    <row r="44" spans="1:24">
      <c r="U44" s="6"/>
    </row>
    <row r="45" spans="1:24">
      <c r="U45" s="6"/>
    </row>
    <row r="46" spans="1:24">
      <c r="U46" s="6"/>
    </row>
    <row r="47" spans="1:24">
      <c r="U47" s="6"/>
    </row>
    <row r="48" spans="1:24">
      <c r="U48" s="6"/>
    </row>
    <row r="49" spans="21:21">
      <c r="U49" s="6"/>
    </row>
  </sheetData>
  <mergeCells count="27">
    <mergeCell ref="C36:D36"/>
    <mergeCell ref="A37:B37"/>
    <mergeCell ref="G6:G7"/>
    <mergeCell ref="H6:H7"/>
    <mergeCell ref="I6:I7"/>
    <mergeCell ref="R4:R7"/>
    <mergeCell ref="S4:S7"/>
    <mergeCell ref="T4:T7"/>
    <mergeCell ref="U4:U7"/>
    <mergeCell ref="O6:O7"/>
    <mergeCell ref="P6:P7"/>
    <mergeCell ref="Q6:Q7"/>
    <mergeCell ref="N4:O5"/>
    <mergeCell ref="P4:Q5"/>
    <mergeCell ref="A2:Q2"/>
    <mergeCell ref="A4:A7"/>
    <mergeCell ref="B4:B7"/>
    <mergeCell ref="C4:C7"/>
    <mergeCell ref="D4:D7"/>
    <mergeCell ref="E4:E7"/>
    <mergeCell ref="F4:F7"/>
    <mergeCell ref="G4:K5"/>
    <mergeCell ref="L4:L7"/>
    <mergeCell ref="M4:M7"/>
    <mergeCell ref="J6:J7"/>
    <mergeCell ref="K6:K7"/>
    <mergeCell ref="N6:N7"/>
  </mergeCells>
  <dataValidations count="1">
    <dataValidation type="whole" operator="equal" allowBlank="1" showInputMessage="1" showErrorMessage="1" errorTitle="Помилка !!!" error="Сума всіх вікових груп не дорівнює значенню, введеному в поле &quot;Всього населення по району (місту)&quot;" sqref="U27:U29 U8:U25">
      <formula1>SUM(E8,H8:R8)</formula1>
    </dataValidation>
  </dataValidations>
  <pageMargins left="0.41" right="0.33" top="0.52" bottom="1" header="0.5" footer="0.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16.03.18(11)</vt:lpstr>
      <vt:lpstr>'16.03.18(11)'!Область_печати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Епід</dc:creator>
  <cp:lastModifiedBy>Vn-polit</cp:lastModifiedBy>
  <dcterms:created xsi:type="dcterms:W3CDTF">2018-03-16T07:55:53Z</dcterms:created>
  <dcterms:modified xsi:type="dcterms:W3CDTF">2018-03-16T08:38:53Z</dcterms:modified>
</cp:coreProperties>
</file>