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09.03.18(10)" sheetId="1" r:id="rId1"/>
  </sheets>
  <definedNames>
    <definedName name="_xlnm.Print_Area" localSheetId="0">'09.03.18(10)'!$A$1:$T$41</definedName>
  </definedNames>
  <calcPr calcId="125725"/>
</workbook>
</file>

<file path=xl/calcChain.xml><?xml version="1.0" encoding="utf-8"?>
<calcChain xmlns="http://schemas.openxmlformats.org/spreadsheetml/2006/main">
  <c r="R33" i="1"/>
  <c r="Q33"/>
  <c r="P33"/>
  <c r="Q34" s="1"/>
  <c r="O33"/>
  <c r="N33"/>
  <c r="K33"/>
  <c r="X33" s="1"/>
  <c r="X36" s="1"/>
  <c r="J33"/>
  <c r="I33"/>
  <c r="H33"/>
  <c r="G33"/>
  <c r="F33"/>
  <c r="E33"/>
  <c r="E40" s="1"/>
  <c r="B33"/>
  <c r="D33" s="1"/>
  <c r="X32"/>
  <c r="W32"/>
  <c r="V32"/>
  <c r="S32"/>
  <c r="L32"/>
  <c r="T32" s="1"/>
  <c r="B32"/>
  <c r="D32" s="1"/>
  <c r="X31"/>
  <c r="W31"/>
  <c r="V31"/>
  <c r="T31"/>
  <c r="S31"/>
  <c r="M31"/>
  <c r="L31"/>
  <c r="D31"/>
  <c r="B31"/>
  <c r="X30"/>
  <c r="W30"/>
  <c r="V30"/>
  <c r="S30"/>
  <c r="L30"/>
  <c r="T30" s="1"/>
  <c r="B30"/>
  <c r="D30" s="1"/>
  <c r="X29"/>
  <c r="W29"/>
  <c r="V29"/>
  <c r="T29"/>
  <c r="S29"/>
  <c r="M29"/>
  <c r="L29"/>
  <c r="D29"/>
  <c r="B29"/>
  <c r="X28"/>
  <c r="W28"/>
  <c r="V28"/>
  <c r="S28"/>
  <c r="L28"/>
  <c r="T28" s="1"/>
  <c r="B28"/>
  <c r="D28" s="1"/>
  <c r="X27"/>
  <c r="W27"/>
  <c r="V27"/>
  <c r="T27"/>
  <c r="S27"/>
  <c r="M27"/>
  <c r="L27"/>
  <c r="D27"/>
  <c r="B27"/>
  <c r="X26"/>
  <c r="W26"/>
  <c r="V26"/>
  <c r="S26"/>
  <c r="L26"/>
  <c r="T26" s="1"/>
  <c r="B26"/>
  <c r="D26" s="1"/>
  <c r="X25"/>
  <c r="W25"/>
  <c r="V25"/>
  <c r="T25"/>
  <c r="S25"/>
  <c r="M25"/>
  <c r="L25"/>
  <c r="D25"/>
  <c r="B25"/>
  <c r="X24"/>
  <c r="W24"/>
  <c r="V24"/>
  <c r="S24"/>
  <c r="L24"/>
  <c r="T24" s="1"/>
  <c r="B24"/>
  <c r="D24" s="1"/>
  <c r="X23"/>
  <c r="W23"/>
  <c r="V23"/>
  <c r="T23"/>
  <c r="S23"/>
  <c r="M23"/>
  <c r="L23"/>
  <c r="D23"/>
  <c r="B23"/>
  <c r="X22"/>
  <c r="W22"/>
  <c r="V22"/>
  <c r="S22"/>
  <c r="L22"/>
  <c r="T22" s="1"/>
  <c r="B22"/>
  <c r="D22" s="1"/>
  <c r="X21"/>
  <c r="W21"/>
  <c r="V21"/>
  <c r="T21"/>
  <c r="S21"/>
  <c r="M21"/>
  <c r="L21"/>
  <c r="D21"/>
  <c r="B21"/>
  <c r="X20"/>
  <c r="W20"/>
  <c r="V20"/>
  <c r="S20"/>
  <c r="L20"/>
  <c r="T20" s="1"/>
  <c r="B20"/>
  <c r="D20" s="1"/>
  <c r="X19"/>
  <c r="W19"/>
  <c r="V19"/>
  <c r="T19"/>
  <c r="S19"/>
  <c r="M19"/>
  <c r="L19"/>
  <c r="D19"/>
  <c r="B19"/>
  <c r="X18"/>
  <c r="W18"/>
  <c r="V18"/>
  <c r="S18"/>
  <c r="L18"/>
  <c r="T18" s="1"/>
  <c r="B18"/>
  <c r="D18" s="1"/>
  <c r="X17"/>
  <c r="W17"/>
  <c r="V17"/>
  <c r="T17"/>
  <c r="S17"/>
  <c r="M17"/>
  <c r="L17"/>
  <c r="D17"/>
  <c r="B17"/>
  <c r="X16"/>
  <c r="W16"/>
  <c r="V16"/>
  <c r="S16"/>
  <c r="L16"/>
  <c r="T16" s="1"/>
  <c r="B16"/>
  <c r="D16" s="1"/>
  <c r="X15"/>
  <c r="W15"/>
  <c r="V15"/>
  <c r="T15"/>
  <c r="S15"/>
  <c r="M15"/>
  <c r="L15"/>
  <c r="D15"/>
  <c r="B15"/>
  <c r="X14"/>
  <c r="W14"/>
  <c r="V14"/>
  <c r="S14"/>
  <c r="L14"/>
  <c r="T14" s="1"/>
  <c r="B14"/>
  <c r="D14" s="1"/>
  <c r="X13"/>
  <c r="W13"/>
  <c r="V13"/>
  <c r="T13"/>
  <c r="S13"/>
  <c r="M13"/>
  <c r="L13"/>
  <c r="D13"/>
  <c r="B13"/>
  <c r="X12"/>
  <c r="W12"/>
  <c r="V12"/>
  <c r="S12"/>
  <c r="L12"/>
  <c r="T12" s="1"/>
  <c r="B12"/>
  <c r="D12" s="1"/>
  <c r="X11"/>
  <c r="W11"/>
  <c r="V11"/>
  <c r="T11"/>
  <c r="S11"/>
  <c r="M11"/>
  <c r="L11"/>
  <c r="D11"/>
  <c r="B11"/>
  <c r="X10"/>
  <c r="W10"/>
  <c r="V10"/>
  <c r="S10"/>
  <c r="L10"/>
  <c r="T10" s="1"/>
  <c r="B10"/>
  <c r="D10" s="1"/>
  <c r="X9"/>
  <c r="W9"/>
  <c r="W33" s="1"/>
  <c r="W36" s="1"/>
  <c r="V9"/>
  <c r="T9"/>
  <c r="S9"/>
  <c r="M9"/>
  <c r="L9"/>
  <c r="D9"/>
  <c r="B9"/>
  <c r="X8"/>
  <c r="W8"/>
  <c r="V8"/>
  <c r="V33" s="1"/>
  <c r="V36" s="1"/>
  <c r="S8"/>
  <c r="L8"/>
  <c r="T8" s="1"/>
  <c r="B8"/>
  <c r="D8" s="1"/>
  <c r="X7"/>
  <c r="E38" l="1"/>
  <c r="S33"/>
  <c r="L33"/>
  <c r="M33" s="1"/>
  <c r="R38"/>
  <c r="R40"/>
  <c r="M8"/>
  <c r="M10"/>
  <c r="M12"/>
  <c r="M14"/>
  <c r="M16"/>
  <c r="M18"/>
  <c r="M20"/>
  <c r="M22"/>
  <c r="M24"/>
  <c r="M26"/>
  <c r="M28"/>
  <c r="M30"/>
  <c r="M32"/>
  <c r="H38"/>
  <c r="T33" l="1"/>
</calcChain>
</file>

<file path=xl/sharedStrings.xml><?xml version="1.0" encoding="utf-8"?>
<sst xmlns="http://schemas.openxmlformats.org/spreadsheetml/2006/main" count="60" uniqueCount="55">
  <si>
    <t>Область</t>
  </si>
  <si>
    <t>Показник 
на 100 000
населення</t>
  </si>
  <si>
    <t>Епід
поріг10-й тиждень</t>
  </si>
  <si>
    <t>%</t>
  </si>
  <si>
    <t xml:space="preserve">Всього захворіло </t>
  </si>
  <si>
    <t>у т.ч. на
грипо-
подібні
захворювання</t>
  </si>
  <si>
    <t>в т.ч. діти</t>
  </si>
  <si>
    <t>всього
дітей</t>
  </si>
  <si>
    <t>питома вага
 дітей</t>
  </si>
  <si>
    <t>Померло</t>
  </si>
  <si>
    <t>Госпіталізовано</t>
  </si>
  <si>
    <t>захворіло школярів</t>
  </si>
  <si>
    <t>питома вага школярів від всіх захворілих</t>
  </si>
  <si>
    <t>питома вага школярів від захворілих дітей</t>
  </si>
  <si>
    <t>населення
на 01.01.17</t>
  </si>
  <si>
    <t>до 1</t>
  </si>
  <si>
    <t>1-4</t>
  </si>
  <si>
    <t>5-9</t>
  </si>
  <si>
    <t>10-14</t>
  </si>
  <si>
    <t>15-17</t>
  </si>
  <si>
    <t>всього</t>
  </si>
  <si>
    <t>0-4.</t>
  </si>
  <si>
    <t>5-14.</t>
  </si>
  <si>
    <t>Білопільський</t>
  </si>
  <si>
    <t>Буринський</t>
  </si>
  <si>
    <t>В-Писарівський</t>
  </si>
  <si>
    <t>Глухівський</t>
  </si>
  <si>
    <t>Конотопський</t>
  </si>
  <si>
    <t>Краснопільський</t>
  </si>
  <si>
    <t>Кролевецький</t>
  </si>
  <si>
    <t>Лебединський</t>
  </si>
  <si>
    <t>Л-Долинський</t>
  </si>
  <si>
    <t>Недригайлівський</t>
  </si>
  <si>
    <t>Охтирський</t>
  </si>
  <si>
    <t>Путивльський</t>
  </si>
  <si>
    <t>Роменський</t>
  </si>
  <si>
    <t>С-Будський</t>
  </si>
  <si>
    <t>Сумський</t>
  </si>
  <si>
    <t>Тростянецький</t>
  </si>
  <si>
    <t>Шосткинський</t>
  </si>
  <si>
    <t>Ямпільський</t>
  </si>
  <si>
    <t>м.Суми</t>
  </si>
  <si>
    <t>м.Шостка</t>
  </si>
  <si>
    <t>м.Конотоп</t>
  </si>
  <si>
    <t>м.Ромни</t>
  </si>
  <si>
    <t>м.Охтирка</t>
  </si>
  <si>
    <t>м.Глухів</t>
  </si>
  <si>
    <t>м.Лебедин</t>
  </si>
  <si>
    <t>Всього</t>
  </si>
  <si>
    <t>дорослі</t>
  </si>
  <si>
    <t>минулий тиждень</t>
  </si>
  <si>
    <t>темп приросту з минулим тижнем</t>
  </si>
  <si>
    <t>або</t>
  </si>
  <si>
    <t>випадків</t>
  </si>
  <si>
    <r>
      <t xml:space="preserve">Число захворілих на грип та інші ГРВІ в Сумській області  за   </t>
    </r>
    <r>
      <rPr>
        <b/>
        <sz val="12"/>
        <rFont val="Arial Cyr"/>
        <charset val="204"/>
      </rPr>
      <t>10</t>
    </r>
    <r>
      <rPr>
        <sz val="12"/>
        <rFont val="Arial Cyr"/>
        <charset val="204"/>
      </rPr>
      <t xml:space="preserve"> </t>
    </r>
    <r>
      <rPr>
        <b/>
        <sz val="12"/>
        <rFont val="Arial Cyr"/>
        <charset val="204"/>
      </rPr>
      <t xml:space="preserve"> тиждень ( з 02.03 по 08.03) 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</si>
</sst>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  <font>
      <sz val="10"/>
      <color rgb="FFFF0000"/>
      <name val="Arial Cyr"/>
      <charset val="204"/>
    </font>
    <font>
      <sz val="10"/>
      <color indexed="10"/>
      <name val="Arial Cyr"/>
      <charset val="204"/>
    </font>
    <font>
      <b/>
      <sz val="12"/>
      <name val="Arial"/>
      <family val="2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49" fontId="1" fillId="0" borderId="33" xfId="0" applyNumberFormat="1" applyFont="1" applyBorder="1" applyAlignment="1">
      <alignment horizontal="center"/>
    </xf>
    <xf numFmtId="0" fontId="10" fillId="0" borderId="14" xfId="0" applyFont="1" applyFill="1" applyBorder="1"/>
    <xf numFmtId="164" fontId="10" fillId="0" borderId="34" xfId="0" applyNumberFormat="1" applyFont="1" applyFill="1" applyBorder="1" applyAlignment="1">
      <alignment horizontal="center"/>
    </xf>
    <xf numFmtId="2" fontId="12" fillId="0" borderId="33" xfId="1" applyNumberFormat="1" applyFont="1" applyFill="1" applyBorder="1" applyAlignment="1">
      <alignment horizontal="center" vertical="center"/>
    </xf>
    <xf numFmtId="165" fontId="10" fillId="0" borderId="34" xfId="0" quotePrefix="1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165" fontId="2" fillId="0" borderId="34" xfId="0" applyNumberFormat="1" applyFont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65" fontId="2" fillId="0" borderId="35" xfId="0" applyNumberFormat="1" applyFont="1" applyBorder="1"/>
    <xf numFmtId="165" fontId="2" fillId="0" borderId="36" xfId="0" applyNumberFormat="1" applyFont="1" applyBorder="1"/>
    <xf numFmtId="0" fontId="0" fillId="0" borderId="39" xfId="0" applyFont="1" applyBorder="1"/>
    <xf numFmtId="0" fontId="1" fillId="0" borderId="3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3" fillId="0" borderId="11" xfId="0" applyFont="1" applyFill="1" applyBorder="1"/>
    <xf numFmtId="164" fontId="13" fillId="0" borderId="34" xfId="0" applyNumberFormat="1" applyFont="1" applyFill="1" applyBorder="1" applyAlignment="1">
      <alignment horizontal="center"/>
    </xf>
    <xf numFmtId="2" fontId="14" fillId="0" borderId="33" xfId="1" applyNumberFormat="1" applyFont="1" applyFill="1" applyBorder="1" applyAlignment="1">
      <alignment horizontal="center" vertical="center"/>
    </xf>
    <xf numFmtId="165" fontId="13" fillId="0" borderId="34" xfId="0" quotePrefix="1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165" fontId="15" fillId="0" borderId="12" xfId="0" applyNumberFormat="1" applyFont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165" fontId="15" fillId="0" borderId="19" xfId="0" applyNumberFormat="1" applyFont="1" applyBorder="1"/>
    <xf numFmtId="165" fontId="15" fillId="0" borderId="33" xfId="0" applyNumberFormat="1" applyFont="1" applyBorder="1"/>
    <xf numFmtId="0" fontId="17" fillId="0" borderId="39" xfId="0" applyFont="1" applyBorder="1"/>
    <xf numFmtId="0" fontId="17" fillId="0" borderId="33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49" fontId="17" fillId="0" borderId="33" xfId="0" applyNumberFormat="1" applyFont="1" applyBorder="1" applyAlignment="1">
      <alignment horizontal="center"/>
    </xf>
    <xf numFmtId="0" fontId="17" fillId="0" borderId="0" xfId="0" applyFont="1"/>
    <xf numFmtId="0" fontId="10" fillId="0" borderId="11" xfId="0" applyFont="1" applyFill="1" applyBorder="1"/>
    <xf numFmtId="0" fontId="2" fillId="0" borderId="4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5" fontId="2" fillId="0" borderId="19" xfId="0" applyNumberFormat="1" applyFont="1" applyBorder="1"/>
    <xf numFmtId="165" fontId="2" fillId="0" borderId="33" xfId="0" applyNumberFormat="1" applyFont="1" applyBorder="1"/>
    <xf numFmtId="2" fontId="12" fillId="0" borderId="33" xfId="1" quotePrefix="1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/>
    </xf>
    <xf numFmtId="165" fontId="10" fillId="0" borderId="12" xfId="0" quotePrefix="1" applyNumberFormat="1" applyFont="1" applyFill="1" applyBorder="1" applyAlignment="1">
      <alignment horizontal="center" vertical="center"/>
    </xf>
    <xf numFmtId="165" fontId="12" fillId="0" borderId="33" xfId="1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49" fontId="18" fillId="0" borderId="33" xfId="0" applyNumberFormat="1" applyFont="1" applyBorder="1" applyAlignment="1">
      <alignment horizontal="center"/>
    </xf>
    <xf numFmtId="0" fontId="18" fillId="0" borderId="0" xfId="0" applyFont="1"/>
    <xf numFmtId="165" fontId="12" fillId="0" borderId="33" xfId="1" quotePrefix="1" applyNumberFormat="1" applyFont="1" applyFill="1" applyBorder="1" applyAlignment="1">
      <alignment horizontal="center" vertical="center"/>
    </xf>
    <xf numFmtId="0" fontId="0" fillId="0" borderId="33" xfId="0" applyFont="1" applyBorder="1"/>
    <xf numFmtId="0" fontId="0" fillId="0" borderId="33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49" fontId="0" fillId="0" borderId="33" xfId="0" applyNumberFormat="1" applyFont="1" applyBorder="1" applyAlignment="1">
      <alignment horizontal="center"/>
    </xf>
    <xf numFmtId="0" fontId="0" fillId="0" borderId="0" xfId="0" applyFont="1"/>
    <xf numFmtId="0" fontId="10" fillId="0" borderId="10" xfId="0" applyFont="1" applyFill="1" applyBorder="1"/>
    <xf numFmtId="164" fontId="10" fillId="0" borderId="13" xfId="0" applyNumberFormat="1" applyFont="1" applyFill="1" applyBorder="1" applyAlignment="1">
      <alignment horizontal="center"/>
    </xf>
    <xf numFmtId="165" fontId="12" fillId="0" borderId="22" xfId="1" applyNumberFormat="1" applyFont="1" applyFill="1" applyBorder="1" applyAlignment="1">
      <alignment horizontal="center" vertical="center"/>
    </xf>
    <xf numFmtId="165" fontId="10" fillId="0" borderId="41" xfId="0" quotePrefix="1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5" fontId="2" fillId="0" borderId="41" xfId="0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165" fontId="2" fillId="0" borderId="43" xfId="0" applyNumberFormat="1" applyFont="1" applyBorder="1"/>
    <xf numFmtId="165" fontId="2" fillId="0" borderId="22" xfId="0" applyNumberFormat="1" applyFont="1" applyBorder="1"/>
    <xf numFmtId="0" fontId="9" fillId="0" borderId="44" xfId="0" applyFont="1" applyFill="1" applyBorder="1"/>
    <xf numFmtId="164" fontId="10" fillId="0" borderId="45" xfId="0" applyNumberFormat="1" applyFont="1" applyFill="1" applyBorder="1" applyAlignment="1">
      <alignment horizontal="center"/>
    </xf>
    <xf numFmtId="165" fontId="19" fillId="0" borderId="46" xfId="1" applyNumberFormat="1" applyFont="1" applyFill="1" applyBorder="1" applyAlignment="1">
      <alignment horizontal="center"/>
    </xf>
    <xf numFmtId="165" fontId="10" fillId="0" borderId="45" xfId="0" quotePrefix="1" applyNumberFormat="1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/>
    </xf>
    <xf numFmtId="165" fontId="2" fillId="0" borderId="45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165" fontId="2" fillId="0" borderId="48" xfId="0" applyNumberFormat="1" applyFont="1" applyBorder="1"/>
    <xf numFmtId="165" fontId="2" fillId="0" borderId="46" xfId="0" applyNumberFormat="1" applyFont="1" applyBorder="1"/>
    <xf numFmtId="0" fontId="5" fillId="0" borderId="0" xfId="0" applyFont="1"/>
    <xf numFmtId="0" fontId="3" fillId="0" borderId="33" xfId="0" applyFont="1" applyBorder="1" applyAlignment="1">
      <alignment horizontal="center"/>
    </xf>
    <xf numFmtId="165" fontId="2" fillId="0" borderId="3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0" fillId="0" borderId="0" xfId="0" applyFont="1"/>
    <xf numFmtId="0" fontId="9" fillId="0" borderId="0" xfId="0" applyFont="1" applyAlignment="1"/>
    <xf numFmtId="165" fontId="3" fillId="0" borderId="0" xfId="0" applyNumberFormat="1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28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4" zoomScaleNormal="64" workbookViewId="0">
      <selection activeCell="H6" sqref="H6:H7"/>
    </sheetView>
  </sheetViews>
  <sheetFormatPr defaultColWidth="9.140625" defaultRowHeight="15.75"/>
  <cols>
    <col min="1" max="1" width="18.7109375" style="2" customWidth="1"/>
    <col min="2" max="2" width="11" style="4" customWidth="1"/>
    <col min="3" max="4" width="10.42578125" style="2" customWidth="1"/>
    <col min="5" max="5" width="9.28515625" style="102" bestFit="1" customWidth="1"/>
    <col min="6" max="6" width="9.28515625" style="102" customWidth="1"/>
    <col min="7" max="11" width="9.28515625" style="2" bestFit="1" customWidth="1"/>
    <col min="12" max="12" width="9.28515625" style="1" bestFit="1" customWidth="1"/>
    <col min="13" max="13" width="10.85546875" style="1" bestFit="1" customWidth="1"/>
    <col min="14" max="17" width="9.28515625" style="2" bestFit="1" customWidth="1"/>
    <col min="18" max="19" width="11.140625" style="1" customWidth="1"/>
    <col min="20" max="20" width="10.28515625" style="1" customWidth="1"/>
    <col min="21" max="21" width="10.5703125" style="2" hidden="1" customWidth="1"/>
    <col min="22" max="23" width="6.28515625" style="3" customWidth="1"/>
    <col min="24" max="24" width="7.5703125" style="3" customWidth="1"/>
    <col min="25" max="16384" width="9.140625" style="2"/>
  </cols>
  <sheetData>
    <row r="2" spans="1:24">
      <c r="A2" s="112" t="s">
        <v>54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</row>
    <row r="3" spans="1:24" ht="16.5" thickBot="1">
      <c r="E3" s="5"/>
      <c r="F3" s="5"/>
      <c r="G3" s="6"/>
      <c r="H3" s="6"/>
      <c r="I3" s="6"/>
      <c r="J3" s="6"/>
      <c r="K3" s="6"/>
      <c r="L3" s="7"/>
      <c r="M3" s="7"/>
      <c r="N3" s="6"/>
      <c r="O3" s="6"/>
      <c r="P3" s="6"/>
      <c r="Q3" s="6"/>
    </row>
    <row r="4" spans="1:24" ht="12.95" customHeight="1">
      <c r="A4" s="113" t="s">
        <v>0</v>
      </c>
      <c r="B4" s="116" t="s">
        <v>1</v>
      </c>
      <c r="C4" s="119" t="s">
        <v>2</v>
      </c>
      <c r="D4" s="119" t="s">
        <v>3</v>
      </c>
      <c r="E4" s="119" t="s">
        <v>4</v>
      </c>
      <c r="F4" s="119" t="s">
        <v>5</v>
      </c>
      <c r="G4" s="122" t="s">
        <v>6</v>
      </c>
      <c r="H4" s="123"/>
      <c r="I4" s="123"/>
      <c r="J4" s="123"/>
      <c r="K4" s="124"/>
      <c r="L4" s="128" t="s">
        <v>7</v>
      </c>
      <c r="M4" s="131" t="s">
        <v>8</v>
      </c>
      <c r="N4" s="154" t="s">
        <v>9</v>
      </c>
      <c r="O4" s="155"/>
      <c r="P4" s="154" t="s">
        <v>10</v>
      </c>
      <c r="Q4" s="155"/>
      <c r="R4" s="134" t="s">
        <v>11</v>
      </c>
      <c r="S4" s="137" t="s">
        <v>12</v>
      </c>
      <c r="T4" s="140" t="s">
        <v>13</v>
      </c>
      <c r="U4" s="143" t="s">
        <v>14</v>
      </c>
    </row>
    <row r="5" spans="1:24" ht="12.95" customHeight="1">
      <c r="A5" s="114"/>
      <c r="B5" s="117"/>
      <c r="C5" s="120"/>
      <c r="D5" s="120"/>
      <c r="E5" s="120"/>
      <c r="F5" s="120"/>
      <c r="G5" s="125"/>
      <c r="H5" s="126"/>
      <c r="I5" s="126"/>
      <c r="J5" s="126"/>
      <c r="K5" s="127"/>
      <c r="L5" s="129"/>
      <c r="M5" s="132"/>
      <c r="N5" s="156"/>
      <c r="O5" s="132"/>
      <c r="P5" s="156"/>
      <c r="Q5" s="132"/>
      <c r="R5" s="135"/>
      <c r="S5" s="138"/>
      <c r="T5" s="141"/>
      <c r="U5" s="144"/>
    </row>
    <row r="6" spans="1:24" ht="12.95" customHeight="1">
      <c r="A6" s="114"/>
      <c r="B6" s="117"/>
      <c r="C6" s="120"/>
      <c r="D6" s="120"/>
      <c r="E6" s="120"/>
      <c r="F6" s="120"/>
      <c r="G6" s="159" t="s">
        <v>15</v>
      </c>
      <c r="H6" s="161" t="s">
        <v>16</v>
      </c>
      <c r="I6" s="150" t="s">
        <v>17</v>
      </c>
      <c r="J6" s="150" t="s">
        <v>18</v>
      </c>
      <c r="K6" s="152" t="s">
        <v>19</v>
      </c>
      <c r="L6" s="129"/>
      <c r="M6" s="132"/>
      <c r="N6" s="148" t="s">
        <v>20</v>
      </c>
      <c r="O6" s="146" t="s">
        <v>6</v>
      </c>
      <c r="P6" s="148" t="s">
        <v>20</v>
      </c>
      <c r="Q6" s="146" t="s">
        <v>6</v>
      </c>
      <c r="R6" s="135"/>
      <c r="S6" s="138"/>
      <c r="T6" s="141"/>
      <c r="U6" s="144"/>
    </row>
    <row r="7" spans="1:24" ht="63" customHeight="1" thickBot="1">
      <c r="A7" s="115"/>
      <c r="B7" s="118"/>
      <c r="C7" s="121"/>
      <c r="D7" s="121"/>
      <c r="E7" s="121"/>
      <c r="F7" s="121"/>
      <c r="G7" s="160"/>
      <c r="H7" s="162"/>
      <c r="I7" s="151"/>
      <c r="J7" s="151"/>
      <c r="K7" s="153"/>
      <c r="L7" s="130"/>
      <c r="M7" s="133"/>
      <c r="N7" s="149"/>
      <c r="O7" s="147"/>
      <c r="P7" s="149"/>
      <c r="Q7" s="147"/>
      <c r="R7" s="136"/>
      <c r="S7" s="139"/>
      <c r="T7" s="142"/>
      <c r="U7" s="145"/>
      <c r="V7" s="3" t="s">
        <v>21</v>
      </c>
      <c r="W7" s="3" t="s">
        <v>22</v>
      </c>
      <c r="X7" s="8" t="str">
        <f>K6</f>
        <v>15-17</v>
      </c>
    </row>
    <row r="8" spans="1:24" ht="18.75">
      <c r="A8" s="9" t="s">
        <v>23</v>
      </c>
      <c r="B8" s="10">
        <f>E8*100/U8</f>
        <v>430.30982307261229</v>
      </c>
      <c r="C8" s="11">
        <v>664.21951177013182</v>
      </c>
      <c r="D8" s="12">
        <f>(B8*100/C8)-100</f>
        <v>-35.215720789977226</v>
      </c>
      <c r="E8" s="13">
        <v>215</v>
      </c>
      <c r="F8" s="14">
        <v>25</v>
      </c>
      <c r="G8" s="15">
        <v>11</v>
      </c>
      <c r="H8" s="16">
        <v>29</v>
      </c>
      <c r="I8" s="16">
        <v>36</v>
      </c>
      <c r="J8" s="16">
        <v>11</v>
      </c>
      <c r="K8" s="17">
        <v>13</v>
      </c>
      <c r="L8" s="18">
        <f t="shared" ref="L8:L32" si="0">SUM(G8:K8)</f>
        <v>100</v>
      </c>
      <c r="M8" s="19">
        <f t="shared" ref="M8:M33" si="1">L8*100/E8</f>
        <v>46.511627906976742</v>
      </c>
      <c r="N8" s="20"/>
      <c r="O8" s="21"/>
      <c r="P8" s="20">
        <v>24</v>
      </c>
      <c r="Q8" s="21">
        <v>14</v>
      </c>
      <c r="R8" s="22">
        <v>43</v>
      </c>
      <c r="S8" s="23">
        <f t="shared" ref="S8:S33" si="2">R8*100/E8</f>
        <v>20</v>
      </c>
      <c r="T8" s="24">
        <f t="shared" ref="T8:T33" si="3">R8*100/L8</f>
        <v>43</v>
      </c>
      <c r="U8" s="25">
        <v>49.963999999999999</v>
      </c>
      <c r="V8" s="26">
        <f t="shared" ref="V8:V32" si="4">G8+H8</f>
        <v>40</v>
      </c>
      <c r="W8" s="27">
        <f t="shared" ref="W8:W32" si="5">I8+J8</f>
        <v>47</v>
      </c>
      <c r="X8" s="8">
        <f t="shared" ref="X8:X33" si="6">K8</f>
        <v>13</v>
      </c>
    </row>
    <row r="9" spans="1:24" s="48" customFormat="1" ht="18.75">
      <c r="A9" s="28" t="s">
        <v>24</v>
      </c>
      <c r="B9" s="29">
        <f t="shared" ref="B9:B33" si="7">E9*100/U9</f>
        <v>729.60155648332056</v>
      </c>
      <c r="C9" s="30">
        <v>565.23318336601676</v>
      </c>
      <c r="D9" s="31">
        <f t="shared" ref="D9:D32" si="8">(B9*100/C9)-100</f>
        <v>29.079745838429858</v>
      </c>
      <c r="E9" s="32">
        <v>180</v>
      </c>
      <c r="F9" s="33">
        <v>14</v>
      </c>
      <c r="G9" s="34">
        <v>6</v>
      </c>
      <c r="H9" s="35">
        <v>15</v>
      </c>
      <c r="I9" s="35">
        <v>24</v>
      </c>
      <c r="J9" s="35">
        <v>20</v>
      </c>
      <c r="K9" s="36">
        <v>17</v>
      </c>
      <c r="L9" s="37">
        <f t="shared" si="0"/>
        <v>82</v>
      </c>
      <c r="M9" s="38">
        <f t="shared" si="1"/>
        <v>45.555555555555557</v>
      </c>
      <c r="N9" s="39"/>
      <c r="O9" s="40"/>
      <c r="P9" s="39">
        <v>10</v>
      </c>
      <c r="Q9" s="40">
        <v>8</v>
      </c>
      <c r="R9" s="41">
        <v>39</v>
      </c>
      <c r="S9" s="42">
        <f t="shared" si="2"/>
        <v>21.666666666666668</v>
      </c>
      <c r="T9" s="43">
        <f t="shared" si="3"/>
        <v>47.560975609756099</v>
      </c>
      <c r="U9" s="44">
        <v>24.670999999999999</v>
      </c>
      <c r="V9" s="45">
        <f t="shared" si="4"/>
        <v>21</v>
      </c>
      <c r="W9" s="46">
        <f t="shared" si="5"/>
        <v>44</v>
      </c>
      <c r="X9" s="47">
        <f t="shared" si="6"/>
        <v>17</v>
      </c>
    </row>
    <row r="10" spans="1:24" ht="18.75">
      <c r="A10" s="49" t="s">
        <v>25</v>
      </c>
      <c r="B10" s="10">
        <f t="shared" si="7"/>
        <v>575.91623036649207</v>
      </c>
      <c r="C10" s="11">
        <v>606.69158620570227</v>
      </c>
      <c r="D10" s="12">
        <f t="shared" si="8"/>
        <v>-5.0726524875153984</v>
      </c>
      <c r="E10" s="50">
        <v>110</v>
      </c>
      <c r="F10" s="51"/>
      <c r="G10" s="52"/>
      <c r="H10" s="53">
        <v>8</v>
      </c>
      <c r="I10" s="53">
        <v>27</v>
      </c>
      <c r="J10" s="53">
        <v>9</v>
      </c>
      <c r="K10" s="54">
        <v>22</v>
      </c>
      <c r="L10" s="55">
        <f t="shared" si="0"/>
        <v>66</v>
      </c>
      <c r="M10" s="56">
        <f t="shared" si="1"/>
        <v>60</v>
      </c>
      <c r="N10" s="57"/>
      <c r="O10" s="58"/>
      <c r="P10" s="57">
        <v>14</v>
      </c>
      <c r="Q10" s="58">
        <v>9</v>
      </c>
      <c r="R10" s="59">
        <v>37</v>
      </c>
      <c r="S10" s="60">
        <f t="shared" si="2"/>
        <v>33.636363636363633</v>
      </c>
      <c r="T10" s="61">
        <f t="shared" si="3"/>
        <v>56.060606060606062</v>
      </c>
      <c r="U10" s="25">
        <v>19.100000000000001</v>
      </c>
      <c r="V10" s="26">
        <f t="shared" si="4"/>
        <v>8</v>
      </c>
      <c r="W10" s="27">
        <f t="shared" si="5"/>
        <v>36</v>
      </c>
      <c r="X10" s="8">
        <f t="shared" si="6"/>
        <v>22</v>
      </c>
    </row>
    <row r="11" spans="1:24" ht="18.75">
      <c r="A11" s="49" t="s">
        <v>26</v>
      </c>
      <c r="B11" s="10">
        <f t="shared" si="7"/>
        <v>278.3334782986866</v>
      </c>
      <c r="C11" s="11">
        <v>280.62180121115955</v>
      </c>
      <c r="D11" s="12">
        <f t="shared" si="8"/>
        <v>-0.81544730402148957</v>
      </c>
      <c r="E11" s="50">
        <v>64</v>
      </c>
      <c r="F11" s="51">
        <v>0</v>
      </c>
      <c r="G11" s="52">
        <v>1</v>
      </c>
      <c r="H11" s="53">
        <v>7</v>
      </c>
      <c r="I11" s="53">
        <v>11</v>
      </c>
      <c r="J11" s="53">
        <v>11</v>
      </c>
      <c r="K11" s="54">
        <v>4</v>
      </c>
      <c r="L11" s="55">
        <f t="shared" si="0"/>
        <v>34</v>
      </c>
      <c r="M11" s="56">
        <f t="shared" si="1"/>
        <v>53.125</v>
      </c>
      <c r="N11" s="57"/>
      <c r="O11" s="58"/>
      <c r="P11" s="57">
        <v>0</v>
      </c>
      <c r="Q11" s="58"/>
      <c r="R11" s="59">
        <v>25</v>
      </c>
      <c r="S11" s="60">
        <f t="shared" si="2"/>
        <v>39.0625</v>
      </c>
      <c r="T11" s="61">
        <f t="shared" si="3"/>
        <v>73.529411764705884</v>
      </c>
      <c r="U11" s="25">
        <v>22.994</v>
      </c>
      <c r="V11" s="26">
        <f t="shared" si="4"/>
        <v>8</v>
      </c>
      <c r="W11" s="27">
        <f t="shared" si="5"/>
        <v>22</v>
      </c>
      <c r="X11" s="8">
        <f t="shared" si="6"/>
        <v>4</v>
      </c>
    </row>
    <row r="12" spans="1:24" ht="18.75">
      <c r="A12" s="49" t="s">
        <v>27</v>
      </c>
      <c r="B12" s="10">
        <f t="shared" si="7"/>
        <v>267.92859876822433</v>
      </c>
      <c r="C12" s="62">
        <v>784.64949189677372</v>
      </c>
      <c r="D12" s="12">
        <f t="shared" si="8"/>
        <v>-65.853721752811339</v>
      </c>
      <c r="E12" s="50">
        <v>77</v>
      </c>
      <c r="F12" s="51"/>
      <c r="G12" s="52">
        <v>1</v>
      </c>
      <c r="H12" s="53">
        <v>10</v>
      </c>
      <c r="I12" s="53">
        <v>12</v>
      </c>
      <c r="J12" s="53">
        <v>6</v>
      </c>
      <c r="K12" s="54">
        <v>5</v>
      </c>
      <c r="L12" s="55">
        <f t="shared" si="0"/>
        <v>34</v>
      </c>
      <c r="M12" s="56">
        <f t="shared" si="1"/>
        <v>44.155844155844157</v>
      </c>
      <c r="N12" s="57"/>
      <c r="O12" s="58"/>
      <c r="P12" s="57">
        <v>7</v>
      </c>
      <c r="Q12" s="58">
        <v>5</v>
      </c>
      <c r="R12" s="59">
        <v>17</v>
      </c>
      <c r="S12" s="60">
        <f t="shared" si="2"/>
        <v>22.077922077922079</v>
      </c>
      <c r="T12" s="61">
        <f t="shared" si="3"/>
        <v>50</v>
      </c>
      <c r="U12" s="25">
        <v>28.739000000000001</v>
      </c>
      <c r="V12" s="26">
        <f t="shared" si="4"/>
        <v>11</v>
      </c>
      <c r="W12" s="27">
        <f t="shared" si="5"/>
        <v>18</v>
      </c>
      <c r="X12" s="8">
        <f t="shared" si="6"/>
        <v>5</v>
      </c>
    </row>
    <row r="13" spans="1:24" ht="18.75">
      <c r="A13" s="49" t="s">
        <v>28</v>
      </c>
      <c r="B13" s="10">
        <f t="shared" si="7"/>
        <v>319.09671084928817</v>
      </c>
      <c r="C13" s="11">
        <v>669.79914335380329</v>
      </c>
      <c r="D13" s="12">
        <f t="shared" si="8"/>
        <v>-52.359343242585489</v>
      </c>
      <c r="E13" s="50">
        <v>91</v>
      </c>
      <c r="F13" s="51">
        <v>2</v>
      </c>
      <c r="G13" s="52">
        <v>2</v>
      </c>
      <c r="H13" s="53">
        <v>9</v>
      </c>
      <c r="I13" s="53">
        <v>26</v>
      </c>
      <c r="J13" s="53">
        <v>14</v>
      </c>
      <c r="K13" s="54">
        <v>11</v>
      </c>
      <c r="L13" s="55">
        <f t="shared" si="0"/>
        <v>62</v>
      </c>
      <c r="M13" s="56">
        <f t="shared" si="1"/>
        <v>68.131868131868131</v>
      </c>
      <c r="N13" s="57"/>
      <c r="O13" s="58"/>
      <c r="P13" s="57">
        <v>13</v>
      </c>
      <c r="Q13" s="58">
        <v>5</v>
      </c>
      <c r="R13" s="59">
        <v>28</v>
      </c>
      <c r="S13" s="60">
        <f t="shared" si="2"/>
        <v>30.76923076923077</v>
      </c>
      <c r="T13" s="61">
        <f t="shared" si="3"/>
        <v>45.161290322580648</v>
      </c>
      <c r="U13" s="25">
        <v>28.518000000000001</v>
      </c>
      <c r="V13" s="26">
        <f t="shared" si="4"/>
        <v>11</v>
      </c>
      <c r="W13" s="27">
        <f t="shared" si="5"/>
        <v>40</v>
      </c>
      <c r="X13" s="8">
        <f t="shared" si="6"/>
        <v>11</v>
      </c>
    </row>
    <row r="14" spans="1:24" ht="18.75">
      <c r="A14" s="49" t="s">
        <v>29</v>
      </c>
      <c r="B14" s="10">
        <f t="shared" si="7"/>
        <v>331.71861836562761</v>
      </c>
      <c r="C14" s="11">
        <v>705.66437282022457</v>
      </c>
      <c r="D14" s="12">
        <f t="shared" si="8"/>
        <v>-52.992012755313574</v>
      </c>
      <c r="E14" s="50">
        <v>126</v>
      </c>
      <c r="F14" s="51">
        <v>6</v>
      </c>
      <c r="G14" s="52">
        <v>10</v>
      </c>
      <c r="H14" s="53">
        <v>20</v>
      </c>
      <c r="I14" s="53">
        <v>22</v>
      </c>
      <c r="J14" s="53">
        <v>10</v>
      </c>
      <c r="K14" s="54">
        <v>7</v>
      </c>
      <c r="L14" s="55">
        <f t="shared" si="0"/>
        <v>69</v>
      </c>
      <c r="M14" s="56">
        <f t="shared" si="1"/>
        <v>54.761904761904759</v>
      </c>
      <c r="N14" s="57"/>
      <c r="O14" s="58"/>
      <c r="P14" s="57">
        <v>6</v>
      </c>
      <c r="Q14" s="58">
        <v>5</v>
      </c>
      <c r="R14" s="59">
        <v>29</v>
      </c>
      <c r="S14" s="60">
        <f t="shared" si="2"/>
        <v>23.015873015873016</v>
      </c>
      <c r="T14" s="61">
        <f t="shared" si="3"/>
        <v>42.028985507246375</v>
      </c>
      <c r="U14" s="25">
        <v>37.984000000000002</v>
      </c>
      <c r="V14" s="26">
        <f t="shared" si="4"/>
        <v>30</v>
      </c>
      <c r="W14" s="27">
        <f t="shared" si="5"/>
        <v>32</v>
      </c>
      <c r="X14" s="8">
        <f t="shared" si="6"/>
        <v>7</v>
      </c>
    </row>
    <row r="15" spans="1:24" ht="18.75">
      <c r="A15" s="49" t="s">
        <v>30</v>
      </c>
      <c r="B15" s="10">
        <f t="shared" si="7"/>
        <v>289.193302891933</v>
      </c>
      <c r="C15" s="11">
        <v>598.53967065347297</v>
      </c>
      <c r="D15" s="12">
        <f t="shared" si="8"/>
        <v>-51.683519560834142</v>
      </c>
      <c r="E15" s="50">
        <v>57</v>
      </c>
      <c r="F15" s="51"/>
      <c r="G15" s="52"/>
      <c r="H15" s="53">
        <v>6</v>
      </c>
      <c r="I15" s="53">
        <v>13</v>
      </c>
      <c r="J15" s="53">
        <v>11</v>
      </c>
      <c r="K15" s="54">
        <v>15</v>
      </c>
      <c r="L15" s="55">
        <f t="shared" si="0"/>
        <v>45</v>
      </c>
      <c r="M15" s="56">
        <f t="shared" si="1"/>
        <v>78.94736842105263</v>
      </c>
      <c r="N15" s="57"/>
      <c r="O15" s="58"/>
      <c r="P15" s="57">
        <v>1</v>
      </c>
      <c r="Q15" s="58"/>
      <c r="R15" s="59">
        <v>25</v>
      </c>
      <c r="S15" s="60">
        <f t="shared" si="2"/>
        <v>43.859649122807021</v>
      </c>
      <c r="T15" s="61">
        <f t="shared" si="3"/>
        <v>55.555555555555557</v>
      </c>
      <c r="U15" s="25">
        <v>19.71</v>
      </c>
      <c r="V15" s="26">
        <f t="shared" si="4"/>
        <v>6</v>
      </c>
      <c r="W15" s="27">
        <f t="shared" si="5"/>
        <v>24</v>
      </c>
      <c r="X15" s="8">
        <f t="shared" si="6"/>
        <v>15</v>
      </c>
    </row>
    <row r="16" spans="1:24" ht="18.75">
      <c r="A16" s="49" t="s">
        <v>31</v>
      </c>
      <c r="B16" s="10">
        <f t="shared" si="7"/>
        <v>389.00138548438667</v>
      </c>
      <c r="C16" s="11">
        <v>430.81904571021232</v>
      </c>
      <c r="D16" s="12">
        <f t="shared" si="8"/>
        <v>-9.706548640830988</v>
      </c>
      <c r="E16" s="50">
        <v>73</v>
      </c>
      <c r="F16" s="51">
        <v>14</v>
      </c>
      <c r="G16" s="52">
        <v>2</v>
      </c>
      <c r="H16" s="53">
        <v>5</v>
      </c>
      <c r="I16" s="53">
        <v>12</v>
      </c>
      <c r="J16" s="53">
        <v>13</v>
      </c>
      <c r="K16" s="54">
        <v>2</v>
      </c>
      <c r="L16" s="55">
        <f t="shared" si="0"/>
        <v>34</v>
      </c>
      <c r="M16" s="56">
        <f t="shared" si="1"/>
        <v>46.575342465753423</v>
      </c>
      <c r="N16" s="57"/>
      <c r="O16" s="58"/>
      <c r="P16" s="57">
        <v>14</v>
      </c>
      <c r="Q16" s="58">
        <v>10</v>
      </c>
      <c r="R16" s="59">
        <v>19</v>
      </c>
      <c r="S16" s="60">
        <f t="shared" si="2"/>
        <v>26.027397260273972</v>
      </c>
      <c r="T16" s="61">
        <f t="shared" si="3"/>
        <v>55.882352941176471</v>
      </c>
      <c r="U16" s="25">
        <v>18.765999999999998</v>
      </c>
      <c r="V16" s="26">
        <f t="shared" si="4"/>
        <v>7</v>
      </c>
      <c r="W16" s="27">
        <f t="shared" si="5"/>
        <v>25</v>
      </c>
      <c r="X16" s="8">
        <f t="shared" si="6"/>
        <v>2</v>
      </c>
    </row>
    <row r="17" spans="1:24" ht="18.75">
      <c r="A17" s="49" t="s">
        <v>32</v>
      </c>
      <c r="B17" s="10">
        <f t="shared" si="7"/>
        <v>336.97706912139392</v>
      </c>
      <c r="C17" s="11">
        <v>620.42514420086434</v>
      </c>
      <c r="D17" s="12">
        <f t="shared" si="8"/>
        <v>-45.686103751414578</v>
      </c>
      <c r="E17" s="50">
        <v>82</v>
      </c>
      <c r="F17" s="51">
        <v>2</v>
      </c>
      <c r="G17" s="52">
        <v>1</v>
      </c>
      <c r="H17" s="53">
        <v>7</v>
      </c>
      <c r="I17" s="53">
        <v>16</v>
      </c>
      <c r="J17" s="53">
        <v>10</v>
      </c>
      <c r="K17" s="54">
        <v>20</v>
      </c>
      <c r="L17" s="55">
        <f t="shared" si="0"/>
        <v>54</v>
      </c>
      <c r="M17" s="56">
        <f t="shared" si="1"/>
        <v>65.853658536585371</v>
      </c>
      <c r="N17" s="57"/>
      <c r="O17" s="58"/>
      <c r="P17" s="57">
        <v>11</v>
      </c>
      <c r="Q17" s="58">
        <v>9</v>
      </c>
      <c r="R17" s="59">
        <v>34</v>
      </c>
      <c r="S17" s="60">
        <f t="shared" si="2"/>
        <v>41.463414634146339</v>
      </c>
      <c r="T17" s="61">
        <f t="shared" si="3"/>
        <v>62.962962962962962</v>
      </c>
      <c r="U17" s="25">
        <v>24.334</v>
      </c>
      <c r="V17" s="26">
        <f t="shared" si="4"/>
        <v>8</v>
      </c>
      <c r="W17" s="27">
        <f t="shared" si="5"/>
        <v>26</v>
      </c>
      <c r="X17" s="8">
        <f t="shared" si="6"/>
        <v>20</v>
      </c>
    </row>
    <row r="18" spans="1:24" ht="18.75">
      <c r="A18" s="49" t="s">
        <v>33</v>
      </c>
      <c r="B18" s="10">
        <f t="shared" si="7"/>
        <v>437.45203376822718</v>
      </c>
      <c r="C18" s="11">
        <v>974.56717566138946</v>
      </c>
      <c r="D18" s="12">
        <f t="shared" si="8"/>
        <v>-55.113198485127448</v>
      </c>
      <c r="E18" s="50">
        <v>114</v>
      </c>
      <c r="F18" s="51"/>
      <c r="G18" s="52">
        <v>1</v>
      </c>
      <c r="H18" s="53">
        <v>7</v>
      </c>
      <c r="I18" s="53">
        <v>23</v>
      </c>
      <c r="J18" s="53">
        <v>17</v>
      </c>
      <c r="K18" s="54">
        <v>17</v>
      </c>
      <c r="L18" s="55">
        <f t="shared" si="0"/>
        <v>65</v>
      </c>
      <c r="M18" s="56">
        <f t="shared" si="1"/>
        <v>57.017543859649123</v>
      </c>
      <c r="N18" s="57"/>
      <c r="O18" s="58"/>
      <c r="P18" s="57">
        <v>3</v>
      </c>
      <c r="Q18" s="58">
        <v>2</v>
      </c>
      <c r="R18" s="59">
        <v>48</v>
      </c>
      <c r="S18" s="60">
        <f t="shared" si="2"/>
        <v>42.10526315789474</v>
      </c>
      <c r="T18" s="61">
        <f t="shared" si="3"/>
        <v>73.84615384615384</v>
      </c>
      <c r="U18" s="25">
        <v>26.06</v>
      </c>
      <c r="V18" s="26">
        <f t="shared" si="4"/>
        <v>8</v>
      </c>
      <c r="W18" s="27">
        <f t="shared" si="5"/>
        <v>40</v>
      </c>
      <c r="X18" s="8">
        <f t="shared" si="6"/>
        <v>17</v>
      </c>
    </row>
    <row r="19" spans="1:24" ht="18.75">
      <c r="A19" s="49" t="s">
        <v>34</v>
      </c>
      <c r="B19" s="10">
        <f t="shared" si="7"/>
        <v>439.90402094088563</v>
      </c>
      <c r="C19" s="62">
        <v>444.33421902681346</v>
      </c>
      <c r="D19" s="12">
        <f t="shared" si="8"/>
        <v>-0.99704184287919873</v>
      </c>
      <c r="E19" s="50">
        <v>121</v>
      </c>
      <c r="F19" s="51"/>
      <c r="G19" s="52">
        <v>2</v>
      </c>
      <c r="H19" s="53">
        <v>22</v>
      </c>
      <c r="I19" s="53">
        <v>18</v>
      </c>
      <c r="J19" s="53">
        <v>13</v>
      </c>
      <c r="K19" s="54">
        <v>14</v>
      </c>
      <c r="L19" s="55">
        <f t="shared" si="0"/>
        <v>69</v>
      </c>
      <c r="M19" s="56">
        <f t="shared" si="1"/>
        <v>57.02479338842975</v>
      </c>
      <c r="N19" s="57"/>
      <c r="O19" s="58"/>
      <c r="P19" s="57">
        <v>3</v>
      </c>
      <c r="Q19" s="58">
        <v>3</v>
      </c>
      <c r="R19" s="59">
        <v>24</v>
      </c>
      <c r="S19" s="60">
        <f t="shared" si="2"/>
        <v>19.834710743801654</v>
      </c>
      <c r="T19" s="61">
        <f t="shared" si="3"/>
        <v>34.782608695652172</v>
      </c>
      <c r="U19" s="25">
        <v>27.506</v>
      </c>
      <c r="V19" s="26">
        <f t="shared" si="4"/>
        <v>24</v>
      </c>
      <c r="W19" s="27">
        <f t="shared" si="5"/>
        <v>31</v>
      </c>
      <c r="X19" s="8">
        <f t="shared" si="6"/>
        <v>14</v>
      </c>
    </row>
    <row r="20" spans="1:24" ht="18.75">
      <c r="A20" s="49" t="s">
        <v>35</v>
      </c>
      <c r="B20" s="10">
        <f t="shared" si="7"/>
        <v>490.15130757755651</v>
      </c>
      <c r="C20" s="11">
        <v>1071.5490111351414</v>
      </c>
      <c r="D20" s="12">
        <f t="shared" si="8"/>
        <v>-54.257686537518566</v>
      </c>
      <c r="E20" s="50">
        <v>161</v>
      </c>
      <c r="F20" s="51"/>
      <c r="G20" s="52">
        <v>3</v>
      </c>
      <c r="H20" s="53">
        <v>16</v>
      </c>
      <c r="I20" s="53">
        <v>21</v>
      </c>
      <c r="J20" s="54">
        <v>43</v>
      </c>
      <c r="K20" s="54">
        <v>17</v>
      </c>
      <c r="L20" s="55">
        <f t="shared" si="0"/>
        <v>100</v>
      </c>
      <c r="M20" s="56">
        <f t="shared" si="1"/>
        <v>62.111801242236027</v>
      </c>
      <c r="N20" s="57"/>
      <c r="O20" s="58"/>
      <c r="P20" s="57">
        <v>5</v>
      </c>
      <c r="Q20" s="58">
        <v>4</v>
      </c>
      <c r="R20" s="59">
        <v>43</v>
      </c>
      <c r="S20" s="60">
        <f t="shared" si="2"/>
        <v>26.70807453416149</v>
      </c>
      <c r="T20" s="61">
        <f t="shared" si="3"/>
        <v>43</v>
      </c>
      <c r="U20" s="25">
        <v>32.847000000000001</v>
      </c>
      <c r="V20" s="26">
        <f t="shared" si="4"/>
        <v>19</v>
      </c>
      <c r="W20" s="27">
        <f t="shared" si="5"/>
        <v>64</v>
      </c>
      <c r="X20" s="8">
        <f t="shared" si="6"/>
        <v>17</v>
      </c>
    </row>
    <row r="21" spans="1:24" ht="18.75">
      <c r="A21" s="63" t="s">
        <v>36</v>
      </c>
      <c r="B21" s="10">
        <f t="shared" si="7"/>
        <v>279.48235008202198</v>
      </c>
      <c r="C21" s="11">
        <v>615.15357725343233</v>
      </c>
      <c r="D21" s="12">
        <f t="shared" si="8"/>
        <v>-54.567060906990349</v>
      </c>
      <c r="E21" s="50">
        <v>46</v>
      </c>
      <c r="F21" s="51"/>
      <c r="G21" s="52">
        <v>3</v>
      </c>
      <c r="H21" s="53">
        <v>6</v>
      </c>
      <c r="I21" s="53">
        <v>10</v>
      </c>
      <c r="J21" s="53">
        <v>12</v>
      </c>
      <c r="K21" s="54">
        <v>8</v>
      </c>
      <c r="L21" s="55">
        <f t="shared" si="0"/>
        <v>39</v>
      </c>
      <c r="M21" s="56">
        <f t="shared" si="1"/>
        <v>84.782608695652172</v>
      </c>
      <c r="N21" s="57"/>
      <c r="O21" s="58"/>
      <c r="P21" s="57">
        <v>0</v>
      </c>
      <c r="Q21" s="58"/>
      <c r="R21" s="59">
        <v>17</v>
      </c>
      <c r="S21" s="60">
        <f t="shared" si="2"/>
        <v>36.956521739130437</v>
      </c>
      <c r="T21" s="61">
        <f t="shared" si="3"/>
        <v>43.589743589743591</v>
      </c>
      <c r="U21" s="25">
        <v>16.459</v>
      </c>
      <c r="V21" s="26">
        <f t="shared" si="4"/>
        <v>9</v>
      </c>
      <c r="W21" s="27">
        <f t="shared" si="5"/>
        <v>22</v>
      </c>
      <c r="X21" s="8">
        <f t="shared" si="6"/>
        <v>8</v>
      </c>
    </row>
    <row r="22" spans="1:24" ht="18.75">
      <c r="A22" s="49" t="s">
        <v>37</v>
      </c>
      <c r="B22" s="10">
        <f t="shared" si="7"/>
        <v>277.27164699358315</v>
      </c>
      <c r="C22" s="11">
        <v>688.74810831651178</v>
      </c>
      <c r="D22" s="12">
        <f t="shared" si="8"/>
        <v>-59.742663007625431</v>
      </c>
      <c r="E22" s="50">
        <v>175</v>
      </c>
      <c r="F22" s="51">
        <v>0</v>
      </c>
      <c r="G22" s="52">
        <v>5</v>
      </c>
      <c r="H22" s="53">
        <v>17</v>
      </c>
      <c r="I22" s="53">
        <v>34</v>
      </c>
      <c r="J22" s="53">
        <v>26</v>
      </c>
      <c r="K22" s="54">
        <v>19</v>
      </c>
      <c r="L22" s="55">
        <f t="shared" si="0"/>
        <v>101</v>
      </c>
      <c r="M22" s="56">
        <f t="shared" si="1"/>
        <v>57.714285714285715</v>
      </c>
      <c r="N22" s="57"/>
      <c r="O22" s="58"/>
      <c r="P22" s="57">
        <v>1</v>
      </c>
      <c r="Q22" s="58">
        <v>1</v>
      </c>
      <c r="R22" s="59">
        <v>68</v>
      </c>
      <c r="S22" s="60">
        <f t="shared" si="2"/>
        <v>38.857142857142854</v>
      </c>
      <c r="T22" s="61">
        <f t="shared" si="3"/>
        <v>67.32673267326733</v>
      </c>
      <c r="U22" s="25">
        <v>63.115000000000002</v>
      </c>
      <c r="V22" s="26">
        <f t="shared" si="4"/>
        <v>22</v>
      </c>
      <c r="W22" s="27">
        <f t="shared" si="5"/>
        <v>60</v>
      </c>
      <c r="X22" s="8">
        <f t="shared" si="6"/>
        <v>19</v>
      </c>
    </row>
    <row r="23" spans="1:24" ht="18.75">
      <c r="A23" s="49" t="s">
        <v>38</v>
      </c>
      <c r="B23" s="10">
        <f t="shared" si="7"/>
        <v>523.48532524743985</v>
      </c>
      <c r="C23" s="11">
        <v>952.01202306786342</v>
      </c>
      <c r="D23" s="12">
        <f t="shared" si="8"/>
        <v>-45.012740116400444</v>
      </c>
      <c r="E23" s="50">
        <v>183</v>
      </c>
      <c r="F23" s="51"/>
      <c r="G23" s="52">
        <v>6</v>
      </c>
      <c r="H23" s="53">
        <v>39</v>
      </c>
      <c r="I23" s="53">
        <v>60</v>
      </c>
      <c r="J23" s="53">
        <v>22</v>
      </c>
      <c r="K23" s="54">
        <v>17</v>
      </c>
      <c r="L23" s="55">
        <f t="shared" si="0"/>
        <v>144</v>
      </c>
      <c r="M23" s="56">
        <f t="shared" si="1"/>
        <v>78.688524590163937</v>
      </c>
      <c r="N23" s="57"/>
      <c r="O23" s="58"/>
      <c r="P23" s="57">
        <v>17</v>
      </c>
      <c r="Q23" s="58">
        <v>11</v>
      </c>
      <c r="R23" s="59">
        <v>77</v>
      </c>
      <c r="S23" s="60">
        <f t="shared" si="2"/>
        <v>42.076502732240435</v>
      </c>
      <c r="T23" s="61">
        <f t="shared" si="3"/>
        <v>53.472222222222221</v>
      </c>
      <c r="U23" s="25">
        <v>34.957999999999998</v>
      </c>
      <c r="V23" s="26">
        <f t="shared" si="4"/>
        <v>45</v>
      </c>
      <c r="W23" s="27">
        <f t="shared" si="5"/>
        <v>82</v>
      </c>
      <c r="X23" s="8">
        <f t="shared" si="6"/>
        <v>17</v>
      </c>
    </row>
    <row r="24" spans="1:24" ht="18.75">
      <c r="A24" s="49" t="s">
        <v>39</v>
      </c>
      <c r="B24" s="10">
        <f t="shared" si="7"/>
        <v>304.84854350140324</v>
      </c>
      <c r="C24" s="11">
        <v>773.81312242862248</v>
      </c>
      <c r="D24" s="12">
        <f t="shared" si="8"/>
        <v>-60.604371434716413</v>
      </c>
      <c r="E24" s="50">
        <v>63</v>
      </c>
      <c r="F24" s="51"/>
      <c r="G24" s="52"/>
      <c r="H24" s="53">
        <v>6</v>
      </c>
      <c r="I24" s="53">
        <v>6</v>
      </c>
      <c r="J24" s="53">
        <v>19</v>
      </c>
      <c r="K24" s="54">
        <v>10</v>
      </c>
      <c r="L24" s="55">
        <f t="shared" si="0"/>
        <v>41</v>
      </c>
      <c r="M24" s="56">
        <f t="shared" si="1"/>
        <v>65.079365079365076</v>
      </c>
      <c r="N24" s="57"/>
      <c r="O24" s="58"/>
      <c r="P24" s="57">
        <v>1</v>
      </c>
      <c r="Q24" s="58">
        <v>1</v>
      </c>
      <c r="R24" s="59">
        <v>30</v>
      </c>
      <c r="S24" s="60">
        <f t="shared" si="2"/>
        <v>47.61904761904762</v>
      </c>
      <c r="T24" s="61">
        <f t="shared" si="3"/>
        <v>73.170731707317074</v>
      </c>
      <c r="U24" s="25">
        <v>20.666</v>
      </c>
      <c r="V24" s="26">
        <f t="shared" si="4"/>
        <v>6</v>
      </c>
      <c r="W24" s="27">
        <f t="shared" si="5"/>
        <v>25</v>
      </c>
      <c r="X24" s="8">
        <f t="shared" si="6"/>
        <v>10</v>
      </c>
    </row>
    <row r="25" spans="1:24" ht="18.75">
      <c r="A25" s="49" t="s">
        <v>40</v>
      </c>
      <c r="B25" s="10">
        <f t="shared" si="7"/>
        <v>125.89173310952582</v>
      </c>
      <c r="C25" s="11">
        <v>606.94548239693836</v>
      </c>
      <c r="D25" s="64">
        <f t="shared" si="8"/>
        <v>-79.25814809390188</v>
      </c>
      <c r="E25" s="50">
        <v>30</v>
      </c>
      <c r="F25" s="51"/>
      <c r="G25" s="52">
        <v>2</v>
      </c>
      <c r="H25" s="53">
        <v>1</v>
      </c>
      <c r="I25" s="53">
        <v>1</v>
      </c>
      <c r="J25" s="53">
        <v>3</v>
      </c>
      <c r="K25" s="54">
        <v>0</v>
      </c>
      <c r="L25" s="55">
        <f t="shared" si="0"/>
        <v>7</v>
      </c>
      <c r="M25" s="56">
        <f t="shared" si="1"/>
        <v>23.333333333333332</v>
      </c>
      <c r="N25" s="57"/>
      <c r="O25" s="58"/>
      <c r="P25" s="57">
        <v>4</v>
      </c>
      <c r="Q25" s="58">
        <v>4</v>
      </c>
      <c r="R25" s="59">
        <v>3</v>
      </c>
      <c r="S25" s="60">
        <f t="shared" si="2"/>
        <v>10</v>
      </c>
      <c r="T25" s="61">
        <f t="shared" si="3"/>
        <v>42.857142857142854</v>
      </c>
      <c r="U25" s="25">
        <v>23.83</v>
      </c>
      <c r="V25" s="26">
        <f t="shared" si="4"/>
        <v>3</v>
      </c>
      <c r="W25" s="27">
        <f t="shared" si="5"/>
        <v>4</v>
      </c>
      <c r="X25" s="8">
        <f t="shared" si="6"/>
        <v>0</v>
      </c>
    </row>
    <row r="26" spans="1:24" ht="18.75">
      <c r="A26" s="49" t="s">
        <v>41</v>
      </c>
      <c r="B26" s="10">
        <f t="shared" si="7"/>
        <v>790.16386093116046</v>
      </c>
      <c r="C26" s="65">
        <v>1048.1926050295388</v>
      </c>
      <c r="D26" s="64">
        <f t="shared" si="8"/>
        <v>-24.616539256266449</v>
      </c>
      <c r="E26" s="66">
        <v>2115</v>
      </c>
      <c r="F26" s="51">
        <v>14</v>
      </c>
      <c r="G26" s="52">
        <v>30</v>
      </c>
      <c r="H26" s="53">
        <v>408</v>
      </c>
      <c r="I26" s="53">
        <v>318</v>
      </c>
      <c r="J26" s="53">
        <v>155</v>
      </c>
      <c r="K26" s="54">
        <v>110</v>
      </c>
      <c r="L26" s="55">
        <f t="shared" si="0"/>
        <v>1021</v>
      </c>
      <c r="M26" s="56">
        <f t="shared" si="1"/>
        <v>48.274231678486998</v>
      </c>
      <c r="N26" s="57"/>
      <c r="O26" s="58"/>
      <c r="P26" s="57">
        <v>131</v>
      </c>
      <c r="Q26" s="58">
        <v>102</v>
      </c>
      <c r="R26" s="59">
        <v>314</v>
      </c>
      <c r="S26" s="60">
        <f t="shared" si="2"/>
        <v>14.846335697399526</v>
      </c>
      <c r="T26" s="61">
        <f t="shared" si="3"/>
        <v>30.754162585700293</v>
      </c>
      <c r="U26" s="25">
        <v>267.666</v>
      </c>
      <c r="V26" s="26">
        <f t="shared" si="4"/>
        <v>438</v>
      </c>
      <c r="W26" s="27">
        <f t="shared" si="5"/>
        <v>473</v>
      </c>
      <c r="X26" s="8">
        <f t="shared" si="6"/>
        <v>110</v>
      </c>
    </row>
    <row r="27" spans="1:24" ht="18.75">
      <c r="A27" s="49" t="s">
        <v>42</v>
      </c>
      <c r="B27" s="10">
        <f t="shared" si="7"/>
        <v>628.48797788556828</v>
      </c>
      <c r="C27" s="65">
        <v>1023.7438368813025</v>
      </c>
      <c r="D27" s="64">
        <f t="shared" si="8"/>
        <v>-38.608863346110873</v>
      </c>
      <c r="E27" s="50">
        <v>482</v>
      </c>
      <c r="F27" s="51">
        <v>1</v>
      </c>
      <c r="G27" s="52">
        <v>8</v>
      </c>
      <c r="H27" s="53">
        <v>92</v>
      </c>
      <c r="I27" s="53">
        <v>99</v>
      </c>
      <c r="J27" s="53">
        <v>82</v>
      </c>
      <c r="K27" s="54">
        <v>37</v>
      </c>
      <c r="L27" s="55">
        <f t="shared" si="0"/>
        <v>318</v>
      </c>
      <c r="M27" s="56">
        <f t="shared" si="1"/>
        <v>65.975103734439827</v>
      </c>
      <c r="N27" s="57"/>
      <c r="O27" s="58"/>
      <c r="P27" s="57">
        <v>21</v>
      </c>
      <c r="Q27" s="58">
        <v>16</v>
      </c>
      <c r="R27" s="59">
        <v>166</v>
      </c>
      <c r="S27" s="60">
        <f t="shared" si="2"/>
        <v>34.439834024896264</v>
      </c>
      <c r="T27" s="61">
        <f t="shared" si="3"/>
        <v>52.20125786163522</v>
      </c>
      <c r="U27" s="25">
        <v>76.691999999999993</v>
      </c>
      <c r="V27" s="26">
        <f t="shared" si="4"/>
        <v>100</v>
      </c>
      <c r="W27" s="27">
        <f t="shared" si="5"/>
        <v>181</v>
      </c>
      <c r="X27" s="8">
        <f t="shared" si="6"/>
        <v>37</v>
      </c>
    </row>
    <row r="28" spans="1:24" s="70" customFormat="1" ht="18.75">
      <c r="A28" s="49" t="s">
        <v>43</v>
      </c>
      <c r="B28" s="10">
        <f t="shared" si="7"/>
        <v>734.66240775415793</v>
      </c>
      <c r="C28" s="65">
        <v>864.74386378186421</v>
      </c>
      <c r="D28" s="64">
        <f t="shared" si="8"/>
        <v>-15.042772949993434</v>
      </c>
      <c r="E28" s="50">
        <v>667</v>
      </c>
      <c r="F28" s="51"/>
      <c r="G28" s="52">
        <v>12</v>
      </c>
      <c r="H28" s="53">
        <v>105</v>
      </c>
      <c r="I28" s="53">
        <v>115</v>
      </c>
      <c r="J28" s="53">
        <v>87</v>
      </c>
      <c r="K28" s="54">
        <v>52</v>
      </c>
      <c r="L28" s="55">
        <f t="shared" si="0"/>
        <v>371</v>
      </c>
      <c r="M28" s="56">
        <f t="shared" si="1"/>
        <v>55.622188905547226</v>
      </c>
      <c r="N28" s="57"/>
      <c r="O28" s="58"/>
      <c r="P28" s="57">
        <v>43</v>
      </c>
      <c r="Q28" s="58">
        <v>18</v>
      </c>
      <c r="R28" s="59">
        <v>198</v>
      </c>
      <c r="S28" s="60">
        <f t="shared" si="2"/>
        <v>29.685157421289354</v>
      </c>
      <c r="T28" s="61">
        <f t="shared" si="3"/>
        <v>53.369272237196768</v>
      </c>
      <c r="U28" s="25">
        <v>90.79</v>
      </c>
      <c r="V28" s="67">
        <f t="shared" si="4"/>
        <v>117</v>
      </c>
      <c r="W28" s="68">
        <f t="shared" si="5"/>
        <v>202</v>
      </c>
      <c r="X28" s="69">
        <f t="shared" si="6"/>
        <v>52</v>
      </c>
    </row>
    <row r="29" spans="1:24" ht="18.75">
      <c r="A29" s="49" t="s">
        <v>44</v>
      </c>
      <c r="B29" s="10">
        <f t="shared" si="7"/>
        <v>550.48167146252968</v>
      </c>
      <c r="C29" s="65">
        <v>923.65915644922609</v>
      </c>
      <c r="D29" s="64">
        <f t="shared" si="8"/>
        <v>-40.402077149463096</v>
      </c>
      <c r="E29" s="50">
        <v>220</v>
      </c>
      <c r="F29" s="51"/>
      <c r="G29" s="52">
        <v>3</v>
      </c>
      <c r="H29" s="53">
        <v>24</v>
      </c>
      <c r="I29" s="53">
        <v>24</v>
      </c>
      <c r="J29" s="53">
        <v>7</v>
      </c>
      <c r="K29" s="54">
        <v>5</v>
      </c>
      <c r="L29" s="55">
        <f t="shared" si="0"/>
        <v>63</v>
      </c>
      <c r="M29" s="56">
        <f t="shared" si="1"/>
        <v>28.636363636363637</v>
      </c>
      <c r="N29" s="57"/>
      <c r="O29" s="58"/>
      <c r="P29" s="57">
        <v>2</v>
      </c>
      <c r="Q29" s="58"/>
      <c r="R29" s="59">
        <v>25</v>
      </c>
      <c r="S29" s="60">
        <f t="shared" si="2"/>
        <v>11.363636363636363</v>
      </c>
      <c r="T29" s="61">
        <f t="shared" si="3"/>
        <v>39.682539682539684</v>
      </c>
      <c r="U29" s="25">
        <v>39.965000000000003</v>
      </c>
      <c r="V29" s="26">
        <f t="shared" si="4"/>
        <v>27</v>
      </c>
      <c r="W29" s="27">
        <f t="shared" si="5"/>
        <v>31</v>
      </c>
      <c r="X29" s="8">
        <f t="shared" si="6"/>
        <v>5</v>
      </c>
    </row>
    <row r="30" spans="1:24" s="76" customFormat="1" ht="18.75">
      <c r="A30" s="49" t="s">
        <v>45</v>
      </c>
      <c r="B30" s="10">
        <f t="shared" si="7"/>
        <v>249.78664057783979</v>
      </c>
      <c r="C30" s="71">
        <v>928.50620751574365</v>
      </c>
      <c r="D30" s="64">
        <f t="shared" si="8"/>
        <v>-73.098010701925816</v>
      </c>
      <c r="E30" s="50">
        <v>120</v>
      </c>
      <c r="F30" s="51">
        <v>2</v>
      </c>
      <c r="G30" s="52">
        <v>2</v>
      </c>
      <c r="H30" s="53">
        <v>16</v>
      </c>
      <c r="I30" s="53">
        <v>27</v>
      </c>
      <c r="J30" s="53">
        <v>20</v>
      </c>
      <c r="K30" s="54">
        <v>18</v>
      </c>
      <c r="L30" s="55">
        <f t="shared" si="0"/>
        <v>83</v>
      </c>
      <c r="M30" s="56">
        <f t="shared" si="1"/>
        <v>69.166666666666671</v>
      </c>
      <c r="N30" s="57"/>
      <c r="O30" s="58"/>
      <c r="P30" s="57">
        <v>17</v>
      </c>
      <c r="Q30" s="58">
        <v>7</v>
      </c>
      <c r="R30" s="59">
        <v>51</v>
      </c>
      <c r="S30" s="60">
        <f t="shared" si="2"/>
        <v>42.5</v>
      </c>
      <c r="T30" s="61">
        <f t="shared" si="3"/>
        <v>61.445783132530117</v>
      </c>
      <c r="U30" s="72">
        <v>48.040999999999997</v>
      </c>
      <c r="V30" s="73">
        <f t="shared" si="4"/>
        <v>18</v>
      </c>
      <c r="W30" s="74">
        <f t="shared" si="5"/>
        <v>47</v>
      </c>
      <c r="X30" s="75">
        <f t="shared" si="6"/>
        <v>18</v>
      </c>
    </row>
    <row r="31" spans="1:24" ht="18.75">
      <c r="A31" s="49" t="s">
        <v>46</v>
      </c>
      <c r="B31" s="10">
        <f t="shared" si="7"/>
        <v>503.13702906677173</v>
      </c>
      <c r="C31" s="65">
        <v>621.56491870698335</v>
      </c>
      <c r="D31" s="64">
        <f t="shared" si="8"/>
        <v>-19.053181104006384</v>
      </c>
      <c r="E31" s="50">
        <v>166</v>
      </c>
      <c r="F31" s="51">
        <v>8</v>
      </c>
      <c r="G31" s="52">
        <v>4</v>
      </c>
      <c r="H31" s="53">
        <v>27</v>
      </c>
      <c r="I31" s="53">
        <v>36</v>
      </c>
      <c r="J31" s="53">
        <v>29</v>
      </c>
      <c r="K31" s="54">
        <v>20</v>
      </c>
      <c r="L31" s="55">
        <f t="shared" si="0"/>
        <v>116</v>
      </c>
      <c r="M31" s="56">
        <f t="shared" si="1"/>
        <v>69.879518072289159</v>
      </c>
      <c r="N31" s="57"/>
      <c r="O31" s="58"/>
      <c r="P31" s="57">
        <v>6</v>
      </c>
      <c r="Q31" s="58">
        <v>1</v>
      </c>
      <c r="R31" s="59">
        <v>61</v>
      </c>
      <c r="S31" s="60">
        <f t="shared" si="2"/>
        <v>36.746987951807228</v>
      </c>
      <c r="T31" s="61">
        <f t="shared" si="3"/>
        <v>52.586206896551722</v>
      </c>
      <c r="U31" s="72">
        <v>32.993000000000002</v>
      </c>
      <c r="V31" s="26">
        <f t="shared" si="4"/>
        <v>31</v>
      </c>
      <c r="W31" s="27">
        <f t="shared" si="5"/>
        <v>65</v>
      </c>
      <c r="X31" s="8">
        <f t="shared" si="6"/>
        <v>20</v>
      </c>
    </row>
    <row r="32" spans="1:24" ht="19.5" thickBot="1">
      <c r="A32" s="77" t="s">
        <v>47</v>
      </c>
      <c r="B32" s="78">
        <f t="shared" si="7"/>
        <v>184.83576572066693</v>
      </c>
      <c r="C32" s="79">
        <v>517.98036878028063</v>
      </c>
      <c r="D32" s="80">
        <f t="shared" si="8"/>
        <v>-64.316067391528605</v>
      </c>
      <c r="E32" s="81">
        <v>48</v>
      </c>
      <c r="F32" s="82"/>
      <c r="G32" s="83">
        <v>1</v>
      </c>
      <c r="H32" s="84">
        <v>4</v>
      </c>
      <c r="I32" s="84">
        <v>6</v>
      </c>
      <c r="J32" s="84">
        <v>6</v>
      </c>
      <c r="K32" s="85">
        <v>9</v>
      </c>
      <c r="L32" s="86">
        <f t="shared" si="0"/>
        <v>26</v>
      </c>
      <c r="M32" s="87">
        <f t="shared" si="1"/>
        <v>54.166666666666664</v>
      </c>
      <c r="N32" s="88"/>
      <c r="O32" s="89"/>
      <c r="P32" s="88">
        <v>4</v>
      </c>
      <c r="Q32" s="89"/>
      <c r="R32" s="90">
        <v>19</v>
      </c>
      <c r="S32" s="91">
        <f t="shared" si="2"/>
        <v>39.583333333333336</v>
      </c>
      <c r="T32" s="92">
        <f t="shared" si="3"/>
        <v>73.07692307692308</v>
      </c>
      <c r="U32" s="72">
        <v>25.969000000000001</v>
      </c>
      <c r="V32" s="26">
        <f t="shared" si="4"/>
        <v>5</v>
      </c>
      <c r="W32" s="27">
        <f t="shared" si="5"/>
        <v>12</v>
      </c>
      <c r="X32" s="8">
        <f t="shared" si="6"/>
        <v>9</v>
      </c>
    </row>
    <row r="33" spans="1:24" ht="31.5" customHeight="1" thickBot="1">
      <c r="A33" s="93" t="s">
        <v>48</v>
      </c>
      <c r="B33" s="94">
        <f t="shared" si="7"/>
        <v>524.8848582602235</v>
      </c>
      <c r="C33" s="95">
        <v>812.56994482970629</v>
      </c>
      <c r="D33" s="96">
        <f>(B33*100/C33)-100</f>
        <v>-35.404347453408974</v>
      </c>
      <c r="E33" s="97">
        <f>SUM(E8:E32)</f>
        <v>5786</v>
      </c>
      <c r="F33" s="97">
        <f t="shared" ref="F33:L33" si="9">SUM(F8:F32)</f>
        <v>88</v>
      </c>
      <c r="G33" s="97">
        <f t="shared" si="9"/>
        <v>116</v>
      </c>
      <c r="H33" s="97">
        <f t="shared" si="9"/>
        <v>906</v>
      </c>
      <c r="I33" s="97">
        <f t="shared" si="9"/>
        <v>997</v>
      </c>
      <c r="J33" s="97">
        <f t="shared" si="9"/>
        <v>656</v>
      </c>
      <c r="K33" s="97">
        <f t="shared" si="9"/>
        <v>469</v>
      </c>
      <c r="L33" s="97">
        <f t="shared" si="9"/>
        <v>3144</v>
      </c>
      <c r="M33" s="98">
        <f t="shared" si="1"/>
        <v>54.338057379882478</v>
      </c>
      <c r="N33" s="97">
        <f>SUM(N8:N32)</f>
        <v>0</v>
      </c>
      <c r="O33" s="97">
        <f>SUM(O8:O32)</f>
        <v>0</v>
      </c>
      <c r="P33" s="97">
        <f>SUM(P8:P32)</f>
        <v>358</v>
      </c>
      <c r="Q33" s="97">
        <f>SUM(Q8:Q32)</f>
        <v>235</v>
      </c>
      <c r="R33" s="99">
        <f>SUM(R8:R32)</f>
        <v>1440</v>
      </c>
      <c r="S33" s="100">
        <f t="shared" si="2"/>
        <v>24.887659868648463</v>
      </c>
      <c r="T33" s="101">
        <f t="shared" si="3"/>
        <v>45.801526717557252</v>
      </c>
      <c r="U33" s="74">
        <v>1102.337</v>
      </c>
      <c r="V33" s="26">
        <f>SUM(V8:V32)</f>
        <v>1022</v>
      </c>
      <c r="W33" s="27">
        <f>SUM(W8:W32)</f>
        <v>1653</v>
      </c>
      <c r="X33" s="8">
        <f t="shared" si="6"/>
        <v>469</v>
      </c>
    </row>
    <row r="34" spans="1:24">
      <c r="P34" s="76" t="s">
        <v>49</v>
      </c>
      <c r="Q34" s="2">
        <f>P33-Q33</f>
        <v>123</v>
      </c>
      <c r="U34" s="6"/>
      <c r="X34" s="8"/>
    </row>
    <row r="35" spans="1:24">
      <c r="U35" s="6"/>
    </row>
    <row r="36" spans="1:24" ht="18.75">
      <c r="C36" s="157" t="s">
        <v>50</v>
      </c>
      <c r="D36" s="157"/>
      <c r="E36" s="103">
        <v>8393</v>
      </c>
      <c r="F36" s="103">
        <v>158</v>
      </c>
      <c r="G36" s="103">
        <v>154</v>
      </c>
      <c r="H36" s="103">
        <v>1323</v>
      </c>
      <c r="I36" s="103">
        <v>1670</v>
      </c>
      <c r="J36" s="103">
        <v>1265</v>
      </c>
      <c r="K36" s="103">
        <v>769</v>
      </c>
      <c r="L36" s="103">
        <v>5181</v>
      </c>
      <c r="M36" s="104">
        <v>61.730013106159895</v>
      </c>
      <c r="N36" s="103">
        <v>0</v>
      </c>
      <c r="O36" s="103">
        <v>0</v>
      </c>
      <c r="P36" s="103">
        <v>428</v>
      </c>
      <c r="Q36" s="103">
        <v>275</v>
      </c>
      <c r="R36" s="103">
        <v>2693</v>
      </c>
      <c r="S36" s="104">
        <v>32.08626236149172</v>
      </c>
      <c r="T36" s="104">
        <v>51.978382551630958</v>
      </c>
      <c r="U36" s="6"/>
      <c r="V36" s="105" t="e">
        <f>V33*100000/V35</f>
        <v>#DIV/0!</v>
      </c>
      <c r="W36" s="105" t="e">
        <f>W33*100000/W35</f>
        <v>#DIV/0!</v>
      </c>
      <c r="X36" s="105" t="e">
        <f>X33*100000/X35</f>
        <v>#DIV/0!</v>
      </c>
    </row>
    <row r="37" spans="1:24">
      <c r="A37" s="158"/>
      <c r="B37" s="158"/>
      <c r="C37" s="106"/>
      <c r="D37" s="1"/>
      <c r="E37" s="107"/>
      <c r="F37" s="2"/>
      <c r="K37" s="1"/>
      <c r="M37" s="2"/>
      <c r="Q37" s="108"/>
      <c r="U37" s="6"/>
    </row>
    <row r="38" spans="1:24">
      <c r="A38" s="109" t="s">
        <v>51</v>
      </c>
      <c r="B38" s="109"/>
      <c r="C38" s="109"/>
      <c r="D38" s="1"/>
      <c r="E38" s="110">
        <f>(E33*100/E36)-100</f>
        <v>-31.061598951507207</v>
      </c>
      <c r="F38" s="107" t="s">
        <v>3</v>
      </c>
      <c r="G38" s="76" t="s">
        <v>52</v>
      </c>
      <c r="H38" s="102">
        <f>E33-E36</f>
        <v>-2607</v>
      </c>
      <c r="I38" s="2" t="s">
        <v>53</v>
      </c>
      <c r="R38" s="110">
        <f>(R33*100/R36)-100</f>
        <v>-46.528035647976232</v>
      </c>
      <c r="S38" s="107" t="s">
        <v>3</v>
      </c>
      <c r="U38" s="6"/>
    </row>
    <row r="39" spans="1:24">
      <c r="A39" s="4"/>
      <c r="C39" s="3"/>
      <c r="U39" s="6"/>
    </row>
    <row r="40" spans="1:24">
      <c r="C40" s="3"/>
      <c r="E40" s="111">
        <f>((E33-E36)/E36)*100</f>
        <v>-31.061598951507207</v>
      </c>
      <c r="R40" s="111">
        <f>((R33-R36)/R36)*100</f>
        <v>-46.528035647976232</v>
      </c>
      <c r="U40" s="6"/>
    </row>
    <row r="41" spans="1:24">
      <c r="C41" s="3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1:21">
      <c r="U49" s="6"/>
    </row>
  </sheetData>
  <mergeCells count="27">
    <mergeCell ref="C36:D36"/>
    <mergeCell ref="A37:B37"/>
    <mergeCell ref="G6:G7"/>
    <mergeCell ref="H6:H7"/>
    <mergeCell ref="I6:I7"/>
    <mergeCell ref="R4:R7"/>
    <mergeCell ref="S4:S7"/>
    <mergeCell ref="T4:T7"/>
    <mergeCell ref="U4:U7"/>
    <mergeCell ref="O6:O7"/>
    <mergeCell ref="P6:P7"/>
    <mergeCell ref="Q6:Q7"/>
    <mergeCell ref="N4:O5"/>
    <mergeCell ref="P4:Q5"/>
    <mergeCell ref="A2:Q2"/>
    <mergeCell ref="A4:A7"/>
    <mergeCell ref="B4:B7"/>
    <mergeCell ref="C4:C7"/>
    <mergeCell ref="D4:D7"/>
    <mergeCell ref="E4:E7"/>
    <mergeCell ref="F4:F7"/>
    <mergeCell ref="G4:K5"/>
    <mergeCell ref="L4:L7"/>
    <mergeCell ref="M4:M7"/>
    <mergeCell ref="J6:J7"/>
    <mergeCell ref="K6:K7"/>
    <mergeCell ref="N6:N7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09.03.18(10)</vt:lpstr>
      <vt:lpstr>'09.03.18(10)'!Область_печати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Vn-polit</cp:lastModifiedBy>
  <dcterms:created xsi:type="dcterms:W3CDTF">2018-03-15T12:39:31Z</dcterms:created>
  <dcterms:modified xsi:type="dcterms:W3CDTF">2018-03-16T08:41:44Z</dcterms:modified>
</cp:coreProperties>
</file>