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35" windowWidth="15300" windowHeight="8730"/>
  </bookViews>
  <sheets>
    <sheet name="02.03.18(9)" sheetId="1" r:id="rId1"/>
  </sheets>
  <definedNames>
    <definedName name="_xlnm.Print_Area" localSheetId="0">'02.03.18(9)'!$A$2:$T$41</definedName>
  </definedNames>
  <calcPr calcId="125725"/>
</workbook>
</file>

<file path=xl/calcChain.xml><?xml version="1.0" encoding="utf-8"?>
<calcChain xmlns="http://schemas.openxmlformats.org/spreadsheetml/2006/main">
  <c r="E38" i="1"/>
  <c r="R33"/>
  <c r="Q33"/>
  <c r="P33"/>
  <c r="O33"/>
  <c r="N33"/>
  <c r="K33"/>
  <c r="X33" s="1"/>
  <c r="X36" s="1"/>
  <c r="J33"/>
  <c r="I33"/>
  <c r="H33"/>
  <c r="G33"/>
  <c r="F33"/>
  <c r="E33"/>
  <c r="D33"/>
  <c r="B33"/>
  <c r="X32"/>
  <c r="W32"/>
  <c r="V32"/>
  <c r="S32"/>
  <c r="L32"/>
  <c r="T32" s="1"/>
  <c r="B32"/>
  <c r="D32" s="1"/>
  <c r="X31"/>
  <c r="W31"/>
  <c r="V31"/>
  <c r="T31"/>
  <c r="S31"/>
  <c r="M31"/>
  <c r="L31"/>
  <c r="D31"/>
  <c r="B31"/>
  <c r="X30"/>
  <c r="W30"/>
  <c r="V30"/>
  <c r="S30"/>
  <c r="L30"/>
  <c r="T30" s="1"/>
  <c r="B30"/>
  <c r="D30" s="1"/>
  <c r="X29"/>
  <c r="W29"/>
  <c r="V29"/>
  <c r="T29"/>
  <c r="S29"/>
  <c r="M29"/>
  <c r="L29"/>
  <c r="D29"/>
  <c r="B29"/>
  <c r="X28"/>
  <c r="W28"/>
  <c r="V28"/>
  <c r="S28"/>
  <c r="L28"/>
  <c r="T28" s="1"/>
  <c r="B28"/>
  <c r="D28" s="1"/>
  <c r="X27"/>
  <c r="W27"/>
  <c r="V27"/>
  <c r="T27"/>
  <c r="S27"/>
  <c r="M27"/>
  <c r="L27"/>
  <c r="D27"/>
  <c r="B27"/>
  <c r="X26"/>
  <c r="W26"/>
  <c r="V26"/>
  <c r="S26"/>
  <c r="L26"/>
  <c r="T26" s="1"/>
  <c r="B26"/>
  <c r="D26" s="1"/>
  <c r="X25"/>
  <c r="W25"/>
  <c r="V25"/>
  <c r="T25"/>
  <c r="S25"/>
  <c r="M25"/>
  <c r="L25"/>
  <c r="D25"/>
  <c r="B25"/>
  <c r="X24"/>
  <c r="W24"/>
  <c r="V24"/>
  <c r="S24"/>
  <c r="L24"/>
  <c r="T24" s="1"/>
  <c r="B24"/>
  <c r="D24" s="1"/>
  <c r="X23"/>
  <c r="W23"/>
  <c r="V23"/>
  <c r="T23"/>
  <c r="S23"/>
  <c r="M23"/>
  <c r="L23"/>
  <c r="D23"/>
  <c r="B23"/>
  <c r="X22"/>
  <c r="W22"/>
  <c r="V22"/>
  <c r="S22"/>
  <c r="L22"/>
  <c r="T22" s="1"/>
  <c r="B22"/>
  <c r="D22" s="1"/>
  <c r="X21"/>
  <c r="W21"/>
  <c r="V21"/>
  <c r="T21"/>
  <c r="S21"/>
  <c r="M21"/>
  <c r="L21"/>
  <c r="D21"/>
  <c r="B21"/>
  <c r="X20"/>
  <c r="W20"/>
  <c r="V20"/>
  <c r="S20"/>
  <c r="L20"/>
  <c r="T20" s="1"/>
  <c r="B20"/>
  <c r="D20" s="1"/>
  <c r="X19"/>
  <c r="W19"/>
  <c r="V19"/>
  <c r="T19"/>
  <c r="S19"/>
  <c r="M19"/>
  <c r="L19"/>
  <c r="D19"/>
  <c r="B19"/>
  <c r="X18"/>
  <c r="W18"/>
  <c r="V18"/>
  <c r="S18"/>
  <c r="L18"/>
  <c r="T18" s="1"/>
  <c r="B18"/>
  <c r="D18" s="1"/>
  <c r="X17"/>
  <c r="W17"/>
  <c r="V17"/>
  <c r="T17"/>
  <c r="S17"/>
  <c r="M17"/>
  <c r="L17"/>
  <c r="D17"/>
  <c r="B17"/>
  <c r="X16"/>
  <c r="W16"/>
  <c r="V16"/>
  <c r="S16"/>
  <c r="L16"/>
  <c r="T16" s="1"/>
  <c r="B16"/>
  <c r="D16" s="1"/>
  <c r="X15"/>
  <c r="W15"/>
  <c r="V15"/>
  <c r="T15"/>
  <c r="S15"/>
  <c r="M15"/>
  <c r="L15"/>
  <c r="D15"/>
  <c r="B15"/>
  <c r="X14"/>
  <c r="W14"/>
  <c r="V14"/>
  <c r="S14"/>
  <c r="L14"/>
  <c r="T14" s="1"/>
  <c r="B14"/>
  <c r="D14" s="1"/>
  <c r="X13"/>
  <c r="W13"/>
  <c r="V13"/>
  <c r="T13"/>
  <c r="S13"/>
  <c r="M13"/>
  <c r="L13"/>
  <c r="D13"/>
  <c r="B13"/>
  <c r="X12"/>
  <c r="W12"/>
  <c r="V12"/>
  <c r="S12"/>
  <c r="L12"/>
  <c r="T12" s="1"/>
  <c r="B12"/>
  <c r="D12" s="1"/>
  <c r="X11"/>
  <c r="W11"/>
  <c r="V11"/>
  <c r="T11"/>
  <c r="S11"/>
  <c r="M11"/>
  <c r="L11"/>
  <c r="D11"/>
  <c r="B11"/>
  <c r="X10"/>
  <c r="W10"/>
  <c r="V10"/>
  <c r="S10"/>
  <c r="L10"/>
  <c r="L33" s="1"/>
  <c r="M33" s="1"/>
  <c r="B10"/>
  <c r="D10" s="1"/>
  <c r="X9"/>
  <c r="W9"/>
  <c r="V9"/>
  <c r="T9"/>
  <c r="S9"/>
  <c r="M9"/>
  <c r="L9"/>
  <c r="B9"/>
  <c r="X8"/>
  <c r="W8"/>
  <c r="W33" s="1"/>
  <c r="W36" s="1"/>
  <c r="V8"/>
  <c r="V33" s="1"/>
  <c r="V36" s="1"/>
  <c r="T8"/>
  <c r="S8"/>
  <c r="M8"/>
  <c r="L8"/>
  <c r="D8"/>
  <c r="B8"/>
  <c r="X7"/>
  <c r="M10" l="1"/>
  <c r="T10"/>
  <c r="M12"/>
  <c r="M14"/>
  <c r="M16"/>
  <c r="M18"/>
  <c r="M20"/>
  <c r="M22"/>
  <c r="M24"/>
  <c r="M26"/>
  <c r="M28"/>
  <c r="M30"/>
  <c r="M32"/>
  <c r="S33"/>
  <c r="H38"/>
  <c r="T33"/>
  <c r="R38"/>
</calcChain>
</file>

<file path=xl/sharedStrings.xml><?xml version="1.0" encoding="utf-8"?>
<sst xmlns="http://schemas.openxmlformats.org/spreadsheetml/2006/main" count="61" uniqueCount="56">
  <si>
    <t>Область</t>
  </si>
  <si>
    <t>Показник 
на 100 000
населення</t>
  </si>
  <si>
    <t>Епід
поріг 09-й тиждень</t>
  </si>
  <si>
    <t>%</t>
  </si>
  <si>
    <t xml:space="preserve">Всього захворіло </t>
  </si>
  <si>
    <t>у т.ч. на
грипо-
подібні
захворювання</t>
  </si>
  <si>
    <t>в т.ч. діти</t>
  </si>
  <si>
    <t>всього
дітей</t>
  </si>
  <si>
    <t>питома вага
 дітей</t>
  </si>
  <si>
    <t>Померло</t>
  </si>
  <si>
    <t>Госпіталізовано</t>
  </si>
  <si>
    <t>захворіло школярів</t>
  </si>
  <si>
    <t>питома вага школярів від всіх захворілих</t>
  </si>
  <si>
    <t>питома вага школярів від захворілих дітей</t>
  </si>
  <si>
    <t>населення
на 01.01.17</t>
  </si>
  <si>
    <t>до 1</t>
  </si>
  <si>
    <t>1-4</t>
  </si>
  <si>
    <t>5-9</t>
  </si>
  <si>
    <t>10-14</t>
  </si>
  <si>
    <t>15-17</t>
  </si>
  <si>
    <t>всього</t>
  </si>
  <si>
    <t>0-4.</t>
  </si>
  <si>
    <t>5-14.</t>
  </si>
  <si>
    <t>Білопільський</t>
  </si>
  <si>
    <t>Буринський</t>
  </si>
  <si>
    <t xml:space="preserve"> 2,6 р.</t>
  </si>
  <si>
    <t>В-Писарівський</t>
  </si>
  <si>
    <t>Глухівський</t>
  </si>
  <si>
    <t>Конотопський</t>
  </si>
  <si>
    <t>Краснопільський</t>
  </si>
  <si>
    <t>Кролевецький</t>
  </si>
  <si>
    <t>Лебединський</t>
  </si>
  <si>
    <t>Л-Долинський</t>
  </si>
  <si>
    <t>Недригайлівський</t>
  </si>
  <si>
    <t>Охтирський</t>
  </si>
  <si>
    <t>Путивльський</t>
  </si>
  <si>
    <t>Роменський</t>
  </si>
  <si>
    <t>С-Будський</t>
  </si>
  <si>
    <t>Сумський</t>
  </si>
  <si>
    <t>Тростянецький</t>
  </si>
  <si>
    <t>Шосткинський</t>
  </si>
  <si>
    <t>Ямпільський</t>
  </si>
  <si>
    <t>м.Суми</t>
  </si>
  <si>
    <t>м.Шостка</t>
  </si>
  <si>
    <t>м.Конотоп</t>
  </si>
  <si>
    <t>м.Ромни</t>
  </si>
  <si>
    <t>м.Охтирка</t>
  </si>
  <si>
    <t>м.Глухів</t>
  </si>
  <si>
    <t>м.Лебедин</t>
  </si>
  <si>
    <t>Всього</t>
  </si>
  <si>
    <t>минулий тиждень</t>
  </si>
  <si>
    <t>темп приросту з минулим тижнем</t>
  </si>
  <si>
    <t>або</t>
  </si>
  <si>
    <t>випадків</t>
  </si>
  <si>
    <t>При використанні статистичних матеріалів посилатися на ДУ "Сумський обласний лабораторний центр МОЗ України"</t>
  </si>
  <si>
    <r>
      <t xml:space="preserve">Число захворілих на грип та інші ГРВІ в Сумській області  за   </t>
    </r>
    <r>
      <rPr>
        <b/>
        <sz val="12"/>
        <rFont val="Arial Cyr"/>
        <charset val="204"/>
      </rPr>
      <t xml:space="preserve"> 09 ( з 23.02 по 01.03) тиждень 2018р.</t>
    </r>
    <r>
      <rPr>
        <sz val="12"/>
        <rFont val="Arial Cyr"/>
        <charset val="204"/>
      </rPr>
      <t xml:space="preserve">   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</si>
</sst>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3">
    <font>
      <sz val="10"/>
      <name val="Arial Cyr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b/>
      <sz val="11"/>
      <name val="Arial Cyr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rgb="FFFF0000"/>
      <name val="Arial"/>
      <family val="2"/>
      <charset val="204"/>
    </font>
    <font>
      <b/>
      <sz val="12"/>
      <color rgb="FFFF0000"/>
      <name val="Arial Cyr"/>
      <charset val="204"/>
    </font>
    <font>
      <b/>
      <sz val="10"/>
      <color rgb="FFFF0000"/>
      <name val="Arial Cyr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Georgia"/>
      <family val="1"/>
      <charset val="204"/>
    </font>
    <font>
      <b/>
      <sz val="12"/>
      <color rgb="FFFF0000"/>
      <name val="Georgia"/>
      <family val="1"/>
      <charset val="204"/>
    </font>
    <font>
      <b/>
      <sz val="12"/>
      <name val="Georgia"/>
      <family val="1"/>
      <charset val="204"/>
    </font>
    <font>
      <sz val="10"/>
      <name val="Arial"/>
      <family val="2"/>
      <charset val="204"/>
    </font>
    <font>
      <b/>
      <sz val="11"/>
      <name val="Arial Cyr"/>
      <charset val="204"/>
    </font>
    <font>
      <b/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6699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63">
    <xf numFmtId="0" fontId="0" fillId="0" borderId="0" xfId="0"/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Border="1"/>
    <xf numFmtId="0" fontId="1" fillId="0" borderId="0" xfId="0" applyFont="1" applyBorder="1"/>
    <xf numFmtId="0" fontId="3" fillId="0" borderId="0" xfId="0" applyFont="1" applyBorder="1"/>
    <xf numFmtId="49" fontId="1" fillId="0" borderId="33" xfId="0" applyNumberFormat="1" applyFont="1" applyBorder="1" applyAlignment="1">
      <alignment horizontal="center"/>
    </xf>
    <xf numFmtId="0" fontId="10" fillId="0" borderId="14" xfId="0" applyFont="1" applyFill="1" applyBorder="1"/>
    <xf numFmtId="164" fontId="10" fillId="0" borderId="34" xfId="0" applyNumberFormat="1" applyFont="1" applyFill="1" applyBorder="1" applyAlignment="1">
      <alignment horizontal="center"/>
    </xf>
    <xf numFmtId="2" fontId="12" fillId="0" borderId="33" xfId="1" applyNumberFormat="1" applyFont="1" applyFill="1" applyBorder="1" applyAlignment="1">
      <alignment horizontal="center" vertical="center"/>
    </xf>
    <xf numFmtId="165" fontId="10" fillId="0" borderId="34" xfId="0" quotePrefix="1" applyNumberFormat="1" applyFont="1" applyFill="1" applyBorder="1" applyAlignment="1">
      <alignment horizontal="center" vertical="center"/>
    </xf>
    <xf numFmtId="0" fontId="13" fillId="0" borderId="16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35" xfId="0" applyFont="1" applyBorder="1" applyAlignment="1">
      <alignment horizontal="center"/>
    </xf>
    <xf numFmtId="0" fontId="13" fillId="0" borderId="36" xfId="0" applyFont="1" applyBorder="1" applyAlignment="1">
      <alignment horizontal="center"/>
    </xf>
    <xf numFmtId="0" fontId="13" fillId="0" borderId="37" xfId="0" applyFont="1" applyBorder="1" applyAlignment="1">
      <alignment horizontal="center"/>
    </xf>
    <xf numFmtId="0" fontId="13" fillId="0" borderId="38" xfId="0" applyFont="1" applyBorder="1" applyAlignment="1">
      <alignment horizontal="center"/>
    </xf>
    <xf numFmtId="165" fontId="13" fillId="0" borderId="34" xfId="0" applyNumberFormat="1" applyFont="1" applyBorder="1" applyAlignment="1">
      <alignment horizontal="center"/>
    </xf>
    <xf numFmtId="0" fontId="13" fillId="0" borderId="38" xfId="0" applyFont="1" applyFill="1" applyBorder="1" applyAlignment="1">
      <alignment horizontal="center"/>
    </xf>
    <xf numFmtId="0" fontId="13" fillId="0" borderId="37" xfId="0" applyFont="1" applyFill="1" applyBorder="1" applyAlignment="1">
      <alignment horizontal="center"/>
    </xf>
    <xf numFmtId="0" fontId="13" fillId="0" borderId="34" xfId="0" applyFont="1" applyFill="1" applyBorder="1" applyAlignment="1">
      <alignment horizontal="center"/>
    </xf>
    <xf numFmtId="165" fontId="13" fillId="0" borderId="35" xfId="0" applyNumberFormat="1" applyFont="1" applyBorder="1"/>
    <xf numFmtId="165" fontId="13" fillId="0" borderId="36" xfId="0" applyNumberFormat="1" applyFont="1" applyBorder="1"/>
    <xf numFmtId="0" fontId="14" fillId="0" borderId="39" xfId="0" applyFont="1" applyBorder="1"/>
    <xf numFmtId="0" fontId="14" fillId="0" borderId="33" xfId="0" applyFont="1" applyBorder="1" applyAlignment="1">
      <alignment horizontal="center"/>
    </xf>
    <xf numFmtId="0" fontId="14" fillId="0" borderId="39" xfId="0" applyFont="1" applyBorder="1" applyAlignment="1">
      <alignment horizontal="center"/>
    </xf>
    <xf numFmtId="49" fontId="14" fillId="0" borderId="33" xfId="0" applyNumberFormat="1" applyFont="1" applyBorder="1" applyAlignment="1">
      <alignment horizontal="center"/>
    </xf>
    <xf numFmtId="0" fontId="14" fillId="0" borderId="0" xfId="0" applyFont="1"/>
    <xf numFmtId="0" fontId="10" fillId="0" borderId="11" xfId="0" applyFont="1" applyFill="1" applyBorder="1"/>
    <xf numFmtId="49" fontId="10" fillId="0" borderId="34" xfId="0" quotePrefix="1" applyNumberFormat="1" applyFont="1" applyFill="1" applyBorder="1" applyAlignment="1">
      <alignment horizontal="center" vertical="center"/>
    </xf>
    <xf numFmtId="0" fontId="13" fillId="0" borderId="40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13" fillId="0" borderId="17" xfId="0" applyFont="1" applyBorder="1" applyAlignment="1">
      <alignment horizontal="center"/>
    </xf>
    <xf numFmtId="165" fontId="13" fillId="0" borderId="12" xfId="0" applyNumberFormat="1" applyFont="1" applyBorder="1" applyAlignment="1">
      <alignment horizontal="center"/>
    </xf>
    <xf numFmtId="0" fontId="13" fillId="0" borderId="17" xfId="0" applyFont="1" applyFill="1" applyBorder="1" applyAlignment="1">
      <alignment horizontal="center"/>
    </xf>
    <xf numFmtId="0" fontId="13" fillId="0" borderId="18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165" fontId="13" fillId="0" borderId="19" xfId="0" applyNumberFormat="1" applyFont="1" applyBorder="1"/>
    <xf numFmtId="165" fontId="13" fillId="0" borderId="33" xfId="0" applyNumberFormat="1" applyFont="1" applyBorder="1"/>
    <xf numFmtId="2" fontId="12" fillId="0" borderId="0" xfId="1" applyNumberFormat="1" applyFont="1" applyFill="1" applyBorder="1" applyAlignment="1">
      <alignment horizontal="center" vertical="center"/>
    </xf>
    <xf numFmtId="0" fontId="15" fillId="0" borderId="11" xfId="0" applyFont="1" applyFill="1" applyBorder="1"/>
    <xf numFmtId="164" fontId="15" fillId="0" borderId="34" xfId="0" applyNumberFormat="1" applyFont="1" applyFill="1" applyBorder="1" applyAlignment="1">
      <alignment horizontal="center"/>
    </xf>
    <xf numFmtId="2" fontId="16" fillId="0" borderId="33" xfId="1" quotePrefix="1" applyNumberFormat="1" applyFont="1" applyFill="1" applyBorder="1" applyAlignment="1">
      <alignment horizontal="center" vertical="center"/>
    </xf>
    <xf numFmtId="165" fontId="15" fillId="0" borderId="34" xfId="0" quotePrefix="1" applyNumberFormat="1" applyFont="1" applyFill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165" fontId="2" fillId="0" borderId="12" xfId="0" applyNumberFormat="1" applyFont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165" fontId="2" fillId="0" borderId="19" xfId="0" applyNumberFormat="1" applyFont="1" applyBorder="1"/>
    <xf numFmtId="165" fontId="2" fillId="0" borderId="33" xfId="0" applyNumberFormat="1" applyFont="1" applyBorder="1"/>
    <xf numFmtId="0" fontId="0" fillId="0" borderId="39" xfId="0" applyFont="1" applyBorder="1"/>
    <xf numFmtId="0" fontId="1" fillId="0" borderId="33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2" fontId="16" fillId="0" borderId="33" xfId="1" applyNumberFormat="1" applyFont="1" applyFill="1" applyBorder="1" applyAlignment="1">
      <alignment horizontal="center" vertical="center"/>
    </xf>
    <xf numFmtId="2" fontId="12" fillId="0" borderId="33" xfId="1" quotePrefix="1" applyNumberFormat="1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left"/>
    </xf>
    <xf numFmtId="165" fontId="15" fillId="0" borderId="12" xfId="0" quotePrefix="1" applyNumberFormat="1" applyFont="1" applyFill="1" applyBorder="1" applyAlignment="1">
      <alignment horizontal="center" vertical="center"/>
    </xf>
    <xf numFmtId="165" fontId="17" fillId="0" borderId="33" xfId="1" applyNumberFormat="1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/>
    </xf>
    <xf numFmtId="165" fontId="18" fillId="0" borderId="33" xfId="1" applyNumberFormat="1" applyFont="1" applyFill="1" applyBorder="1" applyAlignment="1">
      <alignment horizontal="center" vertical="center"/>
    </xf>
    <xf numFmtId="165" fontId="10" fillId="0" borderId="12" xfId="0" quotePrefix="1" applyNumberFormat="1" applyFont="1" applyFill="1" applyBorder="1" applyAlignment="1">
      <alignment horizontal="center" vertical="center"/>
    </xf>
    <xf numFmtId="165" fontId="17" fillId="0" borderId="33" xfId="1" quotePrefix="1" applyNumberFormat="1" applyFont="1" applyFill="1" applyBorder="1" applyAlignment="1">
      <alignment horizontal="center" vertical="center"/>
    </xf>
    <xf numFmtId="0" fontId="0" fillId="0" borderId="33" xfId="0" applyFont="1" applyBorder="1"/>
    <xf numFmtId="0" fontId="0" fillId="0" borderId="33" xfId="0" applyFont="1" applyBorder="1" applyAlignment="1">
      <alignment horizontal="center"/>
    </xf>
    <xf numFmtId="0" fontId="0" fillId="0" borderId="39" xfId="0" applyFont="1" applyBorder="1" applyAlignment="1">
      <alignment horizontal="center"/>
    </xf>
    <xf numFmtId="49" fontId="0" fillId="0" borderId="33" xfId="0" applyNumberFormat="1" applyFont="1" applyBorder="1" applyAlignment="1">
      <alignment horizontal="center"/>
    </xf>
    <xf numFmtId="0" fontId="0" fillId="0" borderId="0" xfId="0" applyFont="1"/>
    <xf numFmtId="0" fontId="15" fillId="0" borderId="10" xfId="0" applyFont="1" applyFill="1" applyBorder="1"/>
    <xf numFmtId="165" fontId="15" fillId="0" borderId="41" xfId="0" quotePrefix="1" applyNumberFormat="1" applyFont="1" applyFill="1" applyBorder="1" applyAlignment="1">
      <alignment horizontal="center" vertical="center"/>
    </xf>
    <xf numFmtId="0" fontId="2" fillId="0" borderId="42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165" fontId="2" fillId="0" borderId="41" xfId="0" applyNumberFormat="1" applyFont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3" fillId="0" borderId="41" xfId="0" applyFont="1" applyFill="1" applyBorder="1" applyAlignment="1">
      <alignment horizontal="center"/>
    </xf>
    <xf numFmtId="165" fontId="2" fillId="0" borderId="43" xfId="0" applyNumberFormat="1" applyFont="1" applyBorder="1"/>
    <xf numFmtId="165" fontId="2" fillId="0" borderId="22" xfId="0" applyNumberFormat="1" applyFont="1" applyBorder="1"/>
    <xf numFmtId="0" fontId="9" fillId="0" borderId="44" xfId="0" applyFont="1" applyFill="1" applyBorder="1"/>
    <xf numFmtId="165" fontId="19" fillId="0" borderId="33" xfId="1" applyNumberFormat="1" applyFont="1" applyFill="1" applyBorder="1" applyAlignment="1">
      <alignment horizontal="center"/>
    </xf>
    <xf numFmtId="165" fontId="15" fillId="0" borderId="45" xfId="0" quotePrefix="1" applyNumberFormat="1" applyFont="1" applyFill="1" applyBorder="1" applyAlignment="1">
      <alignment horizontal="center" vertical="center"/>
    </xf>
    <xf numFmtId="0" fontId="3" fillId="0" borderId="46" xfId="0" applyFont="1" applyBorder="1" applyAlignment="1">
      <alignment horizontal="center"/>
    </xf>
    <xf numFmtId="165" fontId="2" fillId="0" borderId="45" xfId="0" applyNumberFormat="1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165" fontId="2" fillId="0" borderId="47" xfId="0" applyNumberFormat="1" applyFont="1" applyBorder="1"/>
    <xf numFmtId="165" fontId="2" fillId="0" borderId="48" xfId="0" applyNumberFormat="1" applyFont="1" applyBorder="1"/>
    <xf numFmtId="0" fontId="5" fillId="0" borderId="0" xfId="0" applyFont="1"/>
    <xf numFmtId="2" fontId="20" fillId="0" borderId="33" xfId="1" applyNumberFormat="1" applyFont="1" applyFill="1" applyBorder="1" applyAlignment="1">
      <alignment horizontal="center" vertical="center"/>
    </xf>
    <xf numFmtId="0" fontId="3" fillId="0" borderId="33" xfId="0" applyFont="1" applyBorder="1" applyAlignment="1">
      <alignment horizontal="center"/>
    </xf>
    <xf numFmtId="165" fontId="2" fillId="0" borderId="33" xfId="0" applyNumberFormat="1" applyFont="1" applyBorder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49" fontId="3" fillId="0" borderId="0" xfId="0" applyNumberFormat="1" applyFont="1"/>
    <xf numFmtId="0" fontId="21" fillId="0" borderId="0" xfId="0" applyFont="1"/>
    <xf numFmtId="0" fontId="9" fillId="0" borderId="0" xfId="0" applyFont="1" applyAlignment="1"/>
    <xf numFmtId="165" fontId="3" fillId="0" borderId="0" xfId="0" applyNumberFormat="1" applyFont="1"/>
    <xf numFmtId="165" fontId="5" fillId="0" borderId="0" xfId="0" applyNumberFormat="1" applyFont="1"/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wrapText="1"/>
    </xf>
    <xf numFmtId="0" fontId="9" fillId="0" borderId="12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4" fillId="0" borderId="9" xfId="0" applyFont="1" applyBorder="1" applyAlignment="1">
      <alignment horizontal="center" wrapText="1"/>
    </xf>
    <xf numFmtId="0" fontId="4" fillId="0" borderId="19" xfId="0" applyFont="1" applyBorder="1" applyAlignment="1">
      <alignment horizontal="center" wrapText="1"/>
    </xf>
    <xf numFmtId="0" fontId="4" fillId="0" borderId="32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4" fillId="0" borderId="31" xfId="0" applyFont="1" applyBorder="1" applyAlignment="1">
      <alignment horizont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22" fillId="2" borderId="0" xfId="0" applyFont="1" applyFill="1" applyAlignment="1">
      <alignment horizontal="center"/>
    </xf>
    <xf numFmtId="0" fontId="8" fillId="0" borderId="21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49" fontId="8" fillId="0" borderId="22" xfId="0" applyNumberFormat="1" applyFont="1" applyBorder="1" applyAlignment="1">
      <alignment horizontal="center" vertical="center"/>
    </xf>
    <xf numFmtId="49" fontId="8" fillId="0" borderId="28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 wrapText="1"/>
    </xf>
    <xf numFmtId="0" fontId="8" fillId="0" borderId="28" xfId="0" applyNumberFormat="1" applyFont="1" applyBorder="1" applyAlignment="1">
      <alignment horizontal="center" vertical="center" wrapText="1"/>
    </xf>
    <xf numFmtId="49" fontId="8" fillId="0" borderId="23" xfId="0" applyNumberFormat="1" applyFont="1" applyBorder="1" applyAlignment="1">
      <alignment horizontal="center" vertical="center"/>
    </xf>
    <xf numFmtId="49" fontId="8" fillId="0" borderId="29" xfId="0" applyNumberFormat="1" applyFont="1" applyBorder="1" applyAlignment="1">
      <alignment horizontal="center" vertical="center"/>
    </xf>
    <xf numFmtId="0" fontId="0" fillId="0" borderId="10" xfId="0" applyFont="1" applyBorder="1" applyAlignment="1">
      <alignment horizontal="center" wrapText="1"/>
    </xf>
    <xf numFmtId="0" fontId="0" fillId="0" borderId="20" xfId="0" applyFont="1" applyBorder="1" applyAlignment="1">
      <alignment horizontal="center" wrapText="1"/>
    </xf>
    <xf numFmtId="0" fontId="0" fillId="0" borderId="14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66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</sheetPr>
  <dimension ref="A2:X49"/>
  <sheetViews>
    <sheetView tabSelected="1" zoomScale="61" zoomScaleNormal="61" workbookViewId="0">
      <selection activeCell="H41" sqref="H41"/>
    </sheetView>
  </sheetViews>
  <sheetFormatPr defaultColWidth="9.140625" defaultRowHeight="15.75"/>
  <cols>
    <col min="1" max="1" width="18.7109375" style="2" customWidth="1"/>
    <col min="2" max="2" width="11" style="4" customWidth="1"/>
    <col min="3" max="4" width="10.42578125" style="2" customWidth="1"/>
    <col min="5" max="5" width="9.28515625" style="100" bestFit="1" customWidth="1"/>
    <col min="6" max="6" width="9.28515625" style="100" customWidth="1"/>
    <col min="7" max="11" width="9.28515625" style="2" bestFit="1" customWidth="1"/>
    <col min="12" max="12" width="9.28515625" style="1" bestFit="1" customWidth="1"/>
    <col min="13" max="13" width="10.85546875" style="1" bestFit="1" customWidth="1"/>
    <col min="14" max="17" width="9.28515625" style="2" bestFit="1" customWidth="1"/>
    <col min="18" max="19" width="11.140625" style="1" customWidth="1"/>
    <col min="20" max="20" width="9.5703125" style="1" customWidth="1"/>
    <col min="21" max="21" width="10.85546875" style="2" hidden="1" customWidth="1"/>
    <col min="22" max="23" width="6.28515625" style="3" customWidth="1"/>
    <col min="24" max="24" width="7.5703125" style="3" customWidth="1"/>
    <col min="25" max="16384" width="9.140625" style="2"/>
  </cols>
  <sheetData>
    <row r="2" spans="1:24">
      <c r="A2" s="111" t="s">
        <v>55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</row>
    <row r="3" spans="1:24" ht="16.5" thickBot="1">
      <c r="E3" s="5"/>
      <c r="F3" s="5"/>
      <c r="G3" s="6"/>
      <c r="H3" s="6"/>
      <c r="I3" s="6"/>
      <c r="J3" s="6"/>
      <c r="K3" s="6"/>
      <c r="L3" s="7"/>
      <c r="M3" s="7"/>
      <c r="N3" s="6"/>
      <c r="O3" s="6"/>
      <c r="P3" s="6"/>
      <c r="Q3" s="6"/>
    </row>
    <row r="4" spans="1:24" ht="12.95" customHeight="1">
      <c r="A4" s="112" t="s">
        <v>0</v>
      </c>
      <c r="B4" s="115" t="s">
        <v>1</v>
      </c>
      <c r="C4" s="118" t="s">
        <v>2</v>
      </c>
      <c r="D4" s="118" t="s">
        <v>3</v>
      </c>
      <c r="E4" s="118" t="s">
        <v>4</v>
      </c>
      <c r="F4" s="118" t="s">
        <v>5</v>
      </c>
      <c r="G4" s="121" t="s">
        <v>6</v>
      </c>
      <c r="H4" s="122"/>
      <c r="I4" s="122"/>
      <c r="J4" s="122"/>
      <c r="K4" s="123"/>
      <c r="L4" s="127" t="s">
        <v>7</v>
      </c>
      <c r="M4" s="130" t="s">
        <v>8</v>
      </c>
      <c r="N4" s="133" t="s">
        <v>9</v>
      </c>
      <c r="O4" s="134"/>
      <c r="P4" s="133" t="s">
        <v>10</v>
      </c>
      <c r="Q4" s="134"/>
      <c r="R4" s="136" t="s">
        <v>11</v>
      </c>
      <c r="S4" s="139" t="s">
        <v>12</v>
      </c>
      <c r="T4" s="142" t="s">
        <v>13</v>
      </c>
      <c r="U4" s="160" t="s">
        <v>14</v>
      </c>
    </row>
    <row r="5" spans="1:24" ht="12.95" customHeight="1">
      <c r="A5" s="113"/>
      <c r="B5" s="116"/>
      <c r="C5" s="119"/>
      <c r="D5" s="119"/>
      <c r="E5" s="119"/>
      <c r="F5" s="119"/>
      <c r="G5" s="124"/>
      <c r="H5" s="125"/>
      <c r="I5" s="125"/>
      <c r="J5" s="125"/>
      <c r="K5" s="126"/>
      <c r="L5" s="128"/>
      <c r="M5" s="131"/>
      <c r="N5" s="135"/>
      <c r="O5" s="131"/>
      <c r="P5" s="135"/>
      <c r="Q5" s="131"/>
      <c r="R5" s="137"/>
      <c r="S5" s="140"/>
      <c r="T5" s="143"/>
      <c r="U5" s="161"/>
    </row>
    <row r="6" spans="1:24" ht="12.95" customHeight="1">
      <c r="A6" s="113"/>
      <c r="B6" s="116"/>
      <c r="C6" s="119"/>
      <c r="D6" s="119"/>
      <c r="E6" s="119"/>
      <c r="F6" s="119"/>
      <c r="G6" s="152" t="s">
        <v>15</v>
      </c>
      <c r="H6" s="154" t="s">
        <v>16</v>
      </c>
      <c r="I6" s="156" t="s">
        <v>17</v>
      </c>
      <c r="J6" s="156" t="s">
        <v>18</v>
      </c>
      <c r="K6" s="158" t="s">
        <v>19</v>
      </c>
      <c r="L6" s="128"/>
      <c r="M6" s="131"/>
      <c r="N6" s="147" t="s">
        <v>20</v>
      </c>
      <c r="O6" s="145" t="s">
        <v>6</v>
      </c>
      <c r="P6" s="147" t="s">
        <v>20</v>
      </c>
      <c r="Q6" s="145" t="s">
        <v>6</v>
      </c>
      <c r="R6" s="137"/>
      <c r="S6" s="140"/>
      <c r="T6" s="143"/>
      <c r="U6" s="161"/>
    </row>
    <row r="7" spans="1:24" ht="64.900000000000006" customHeight="1" thickBot="1">
      <c r="A7" s="114"/>
      <c r="B7" s="117"/>
      <c r="C7" s="120"/>
      <c r="D7" s="120"/>
      <c r="E7" s="120"/>
      <c r="F7" s="120"/>
      <c r="G7" s="153"/>
      <c r="H7" s="155"/>
      <c r="I7" s="157"/>
      <c r="J7" s="157"/>
      <c r="K7" s="159"/>
      <c r="L7" s="129"/>
      <c r="M7" s="132"/>
      <c r="N7" s="148"/>
      <c r="O7" s="146"/>
      <c r="P7" s="148"/>
      <c r="Q7" s="146"/>
      <c r="R7" s="138"/>
      <c r="S7" s="141"/>
      <c r="T7" s="144"/>
      <c r="U7" s="162"/>
      <c r="V7" s="3" t="s">
        <v>21</v>
      </c>
      <c r="W7" s="3" t="s">
        <v>22</v>
      </c>
      <c r="X7" s="8" t="str">
        <f>K6</f>
        <v>15-17</v>
      </c>
    </row>
    <row r="8" spans="1:24" s="29" customFormat="1" ht="18.75">
      <c r="A8" s="9" t="s">
        <v>23</v>
      </c>
      <c r="B8" s="10">
        <f>E8*100/U8</f>
        <v>772.55624049315509</v>
      </c>
      <c r="C8" s="11">
        <v>743.88518183982819</v>
      </c>
      <c r="D8" s="12">
        <f>(B8*100/C8)-100</f>
        <v>3.8542317219460642</v>
      </c>
      <c r="E8" s="13">
        <v>386</v>
      </c>
      <c r="F8" s="14">
        <v>40</v>
      </c>
      <c r="G8" s="15">
        <v>6</v>
      </c>
      <c r="H8" s="16">
        <v>55</v>
      </c>
      <c r="I8" s="16">
        <v>81</v>
      </c>
      <c r="J8" s="16">
        <v>56</v>
      </c>
      <c r="K8" s="17">
        <v>34</v>
      </c>
      <c r="L8" s="18">
        <f t="shared" ref="L8:L32" si="0">SUM(G8:K8)</f>
        <v>232</v>
      </c>
      <c r="M8" s="19">
        <f t="shared" ref="M8:M33" si="1">L8*100/E8</f>
        <v>60.103626943005182</v>
      </c>
      <c r="N8" s="20"/>
      <c r="O8" s="21"/>
      <c r="P8" s="20">
        <v>22</v>
      </c>
      <c r="Q8" s="21">
        <v>17</v>
      </c>
      <c r="R8" s="22">
        <v>124</v>
      </c>
      <c r="S8" s="23">
        <f t="shared" ref="S8:S33" si="2">R8*100/E8</f>
        <v>32.124352331606218</v>
      </c>
      <c r="T8" s="24">
        <f t="shared" ref="T8:T33" si="3">R8*100/L8</f>
        <v>53.448275862068968</v>
      </c>
      <c r="U8" s="25">
        <v>49.963999999999999</v>
      </c>
      <c r="V8" s="26">
        <f t="shared" ref="V8:V32" si="4">G8+H8</f>
        <v>61</v>
      </c>
      <c r="W8" s="27">
        <f t="shared" ref="W8:W32" si="5">I8+J8</f>
        <v>137</v>
      </c>
      <c r="X8" s="28">
        <f t="shared" ref="X8:X33" si="6">K8</f>
        <v>34</v>
      </c>
    </row>
    <row r="9" spans="1:24" s="29" customFormat="1" ht="18.75">
      <c r="A9" s="30" t="s">
        <v>24</v>
      </c>
      <c r="B9" s="10">
        <f t="shared" ref="B9:B33" si="7">E9*100/U9</f>
        <v>1718.616999716266</v>
      </c>
      <c r="C9" s="11">
        <v>673.76531665627999</v>
      </c>
      <c r="D9" s="31" t="s">
        <v>25</v>
      </c>
      <c r="E9" s="32">
        <v>424</v>
      </c>
      <c r="F9" s="33">
        <v>12</v>
      </c>
      <c r="G9" s="34">
        <v>7</v>
      </c>
      <c r="H9" s="35">
        <v>35</v>
      </c>
      <c r="I9" s="35">
        <v>104</v>
      </c>
      <c r="J9" s="35">
        <v>137</v>
      </c>
      <c r="K9" s="36">
        <v>40</v>
      </c>
      <c r="L9" s="37">
        <f t="shared" si="0"/>
        <v>323</v>
      </c>
      <c r="M9" s="38">
        <f t="shared" si="1"/>
        <v>76.179245283018872</v>
      </c>
      <c r="N9" s="39"/>
      <c r="O9" s="40"/>
      <c r="P9" s="39">
        <v>18</v>
      </c>
      <c r="Q9" s="40">
        <v>13</v>
      </c>
      <c r="R9" s="41">
        <v>249</v>
      </c>
      <c r="S9" s="42">
        <f t="shared" si="2"/>
        <v>58.726415094339622</v>
      </c>
      <c r="T9" s="43">
        <f t="shared" si="3"/>
        <v>77.089783281733745</v>
      </c>
      <c r="U9" s="25">
        <v>24.670999999999999</v>
      </c>
      <c r="V9" s="26">
        <f t="shared" si="4"/>
        <v>42</v>
      </c>
      <c r="W9" s="27">
        <f t="shared" si="5"/>
        <v>241</v>
      </c>
      <c r="X9" s="28">
        <f t="shared" si="6"/>
        <v>40</v>
      </c>
    </row>
    <row r="10" spans="1:24" s="29" customFormat="1" ht="18.75">
      <c r="A10" s="30" t="s">
        <v>26</v>
      </c>
      <c r="B10" s="10">
        <f t="shared" si="7"/>
        <v>769.6335078534031</v>
      </c>
      <c r="C10" s="11">
        <v>664.68262409506656</v>
      </c>
      <c r="D10" s="12">
        <f t="shared" ref="D10:D32" si="8">(B10*100/C10)-100</f>
        <v>15.789623491545626</v>
      </c>
      <c r="E10" s="32">
        <v>147</v>
      </c>
      <c r="F10" s="33">
        <v>3</v>
      </c>
      <c r="G10" s="34">
        <v>2</v>
      </c>
      <c r="H10" s="35">
        <v>12</v>
      </c>
      <c r="I10" s="35">
        <v>23</v>
      </c>
      <c r="J10" s="35">
        <v>37</v>
      </c>
      <c r="K10" s="36">
        <v>25</v>
      </c>
      <c r="L10" s="37">
        <f t="shared" si="0"/>
        <v>99</v>
      </c>
      <c r="M10" s="38">
        <f t="shared" si="1"/>
        <v>67.34693877551021</v>
      </c>
      <c r="N10" s="39"/>
      <c r="O10" s="40"/>
      <c r="P10" s="39">
        <v>15</v>
      </c>
      <c r="Q10" s="40">
        <v>9</v>
      </c>
      <c r="R10" s="41">
        <v>65</v>
      </c>
      <c r="S10" s="42">
        <f t="shared" si="2"/>
        <v>44.217687074829932</v>
      </c>
      <c r="T10" s="43">
        <f t="shared" si="3"/>
        <v>65.656565656565661</v>
      </c>
      <c r="U10" s="25">
        <v>19.100000000000001</v>
      </c>
      <c r="V10" s="26">
        <f t="shared" si="4"/>
        <v>14</v>
      </c>
      <c r="W10" s="27">
        <f t="shared" si="5"/>
        <v>60</v>
      </c>
      <c r="X10" s="28">
        <f t="shared" si="6"/>
        <v>25</v>
      </c>
    </row>
    <row r="11" spans="1:24" s="29" customFormat="1" ht="18.75">
      <c r="A11" s="30" t="s">
        <v>27</v>
      </c>
      <c r="B11" s="10">
        <f t="shared" si="7"/>
        <v>456.64086283378271</v>
      </c>
      <c r="C11" s="44">
        <v>369</v>
      </c>
      <c r="D11" s="12">
        <f>(B11*100/C11)-100</f>
        <v>23.750911337068487</v>
      </c>
      <c r="E11" s="32">
        <v>105</v>
      </c>
      <c r="F11" s="33"/>
      <c r="G11" s="34">
        <v>0</v>
      </c>
      <c r="H11" s="35">
        <v>11</v>
      </c>
      <c r="I11" s="35">
        <v>18</v>
      </c>
      <c r="J11" s="35">
        <v>20</v>
      </c>
      <c r="K11" s="36">
        <v>18</v>
      </c>
      <c r="L11" s="37">
        <f t="shared" si="0"/>
        <v>67</v>
      </c>
      <c r="M11" s="38">
        <f t="shared" si="1"/>
        <v>63.80952380952381</v>
      </c>
      <c r="N11" s="39"/>
      <c r="O11" s="40"/>
      <c r="P11" s="39">
        <v>0</v>
      </c>
      <c r="Q11" s="40">
        <v>0</v>
      </c>
      <c r="R11" s="41">
        <v>47</v>
      </c>
      <c r="S11" s="42">
        <f t="shared" si="2"/>
        <v>44.761904761904759</v>
      </c>
      <c r="T11" s="43">
        <f t="shared" si="3"/>
        <v>70.149253731343279</v>
      </c>
      <c r="U11" s="25">
        <v>22.994</v>
      </c>
      <c r="V11" s="26">
        <f t="shared" si="4"/>
        <v>11</v>
      </c>
      <c r="W11" s="27">
        <f t="shared" si="5"/>
        <v>38</v>
      </c>
      <c r="X11" s="28">
        <f t="shared" si="6"/>
        <v>18</v>
      </c>
    </row>
    <row r="12" spans="1:24" ht="18.75">
      <c r="A12" s="45" t="s">
        <v>28</v>
      </c>
      <c r="B12" s="46">
        <f t="shared" si="7"/>
        <v>532.3776053446536</v>
      </c>
      <c r="C12" s="47">
        <v>873.58725098701427</v>
      </c>
      <c r="D12" s="48">
        <f t="shared" si="8"/>
        <v>-39.058450687878995</v>
      </c>
      <c r="E12" s="49">
        <v>153</v>
      </c>
      <c r="F12" s="50"/>
      <c r="G12" s="51">
        <v>3</v>
      </c>
      <c r="H12" s="52">
        <v>15</v>
      </c>
      <c r="I12" s="52">
        <v>45</v>
      </c>
      <c r="J12" s="52">
        <v>27</v>
      </c>
      <c r="K12" s="53">
        <v>10</v>
      </c>
      <c r="L12" s="54">
        <f t="shared" si="0"/>
        <v>100</v>
      </c>
      <c r="M12" s="55">
        <f t="shared" si="1"/>
        <v>65.359477124183002</v>
      </c>
      <c r="N12" s="56"/>
      <c r="O12" s="57"/>
      <c r="P12" s="56">
        <v>20</v>
      </c>
      <c r="Q12" s="57">
        <v>8</v>
      </c>
      <c r="R12" s="58">
        <v>56</v>
      </c>
      <c r="S12" s="59">
        <f t="shared" si="2"/>
        <v>36.601307189542482</v>
      </c>
      <c r="T12" s="60">
        <f t="shared" si="3"/>
        <v>56</v>
      </c>
      <c r="U12" s="61">
        <v>28.739000000000001</v>
      </c>
      <c r="V12" s="62">
        <f t="shared" si="4"/>
        <v>18</v>
      </c>
      <c r="W12" s="63">
        <f t="shared" si="5"/>
        <v>72</v>
      </c>
      <c r="X12" s="8">
        <f t="shared" si="6"/>
        <v>10</v>
      </c>
    </row>
    <row r="13" spans="1:24" ht="18.75">
      <c r="A13" s="45" t="s">
        <v>29</v>
      </c>
      <c r="B13" s="46">
        <f t="shared" si="7"/>
        <v>511.95736026369309</v>
      </c>
      <c r="C13" s="64">
        <v>1159.9827184994635</v>
      </c>
      <c r="D13" s="48">
        <f t="shared" si="8"/>
        <v>-55.865087289752594</v>
      </c>
      <c r="E13" s="49">
        <v>146</v>
      </c>
      <c r="F13" s="50">
        <v>2</v>
      </c>
      <c r="G13" s="51">
        <v>3</v>
      </c>
      <c r="H13" s="52">
        <v>15</v>
      </c>
      <c r="I13" s="52">
        <v>45</v>
      </c>
      <c r="J13" s="52">
        <v>22</v>
      </c>
      <c r="K13" s="53">
        <v>15</v>
      </c>
      <c r="L13" s="54">
        <f t="shared" si="0"/>
        <v>100</v>
      </c>
      <c r="M13" s="55">
        <f t="shared" si="1"/>
        <v>68.493150684931507</v>
      </c>
      <c r="N13" s="56"/>
      <c r="O13" s="57"/>
      <c r="P13" s="56">
        <v>13</v>
      </c>
      <c r="Q13" s="57">
        <v>5</v>
      </c>
      <c r="R13" s="58">
        <v>64</v>
      </c>
      <c r="S13" s="59">
        <f t="shared" si="2"/>
        <v>43.835616438356162</v>
      </c>
      <c r="T13" s="60">
        <f t="shared" si="3"/>
        <v>64</v>
      </c>
      <c r="U13" s="61">
        <v>28.518000000000001</v>
      </c>
      <c r="V13" s="62">
        <f t="shared" si="4"/>
        <v>18</v>
      </c>
      <c r="W13" s="63">
        <f t="shared" si="5"/>
        <v>67</v>
      </c>
      <c r="X13" s="8">
        <f t="shared" si="6"/>
        <v>15</v>
      </c>
    </row>
    <row r="14" spans="1:24" s="29" customFormat="1" ht="18.75">
      <c r="A14" s="30" t="s">
        <v>30</v>
      </c>
      <c r="B14" s="10">
        <f t="shared" si="7"/>
        <v>971.46166807076656</v>
      </c>
      <c r="C14" s="11">
        <v>604.82670652912759</v>
      </c>
      <c r="D14" s="12">
        <f t="shared" si="8"/>
        <v>60.618183288502394</v>
      </c>
      <c r="E14" s="32">
        <v>369</v>
      </c>
      <c r="F14" s="33">
        <v>24</v>
      </c>
      <c r="G14" s="34">
        <v>13</v>
      </c>
      <c r="H14" s="35">
        <v>49</v>
      </c>
      <c r="I14" s="35">
        <v>79</v>
      </c>
      <c r="J14" s="35">
        <v>85</v>
      </c>
      <c r="K14" s="36">
        <v>45</v>
      </c>
      <c r="L14" s="37">
        <f t="shared" si="0"/>
        <v>271</v>
      </c>
      <c r="M14" s="38">
        <f t="shared" si="1"/>
        <v>73.441734417344179</v>
      </c>
      <c r="N14" s="39"/>
      <c r="O14" s="40"/>
      <c r="P14" s="39">
        <v>9</v>
      </c>
      <c r="Q14" s="40">
        <v>7</v>
      </c>
      <c r="R14" s="41">
        <v>178</v>
      </c>
      <c r="S14" s="42">
        <f t="shared" si="2"/>
        <v>48.238482384823847</v>
      </c>
      <c r="T14" s="43">
        <f t="shared" si="3"/>
        <v>65.682656826568262</v>
      </c>
      <c r="U14" s="25">
        <v>37.984000000000002</v>
      </c>
      <c r="V14" s="26">
        <f t="shared" si="4"/>
        <v>62</v>
      </c>
      <c r="W14" s="27">
        <f t="shared" si="5"/>
        <v>164</v>
      </c>
      <c r="X14" s="28">
        <f t="shared" si="6"/>
        <v>45</v>
      </c>
    </row>
    <row r="15" spans="1:24" ht="18.75">
      <c r="A15" s="45" t="s">
        <v>31</v>
      </c>
      <c r="B15" s="46">
        <f t="shared" si="7"/>
        <v>568.23947234906132</v>
      </c>
      <c r="C15" s="64">
        <v>713.78737930095383</v>
      </c>
      <c r="D15" s="48">
        <f t="shared" si="8"/>
        <v>-20.390933094731167</v>
      </c>
      <c r="E15" s="49">
        <v>112</v>
      </c>
      <c r="F15" s="50">
        <v>1</v>
      </c>
      <c r="G15" s="51">
        <v>1</v>
      </c>
      <c r="H15" s="52">
        <v>9</v>
      </c>
      <c r="I15" s="52">
        <v>22</v>
      </c>
      <c r="J15" s="52">
        <v>25</v>
      </c>
      <c r="K15" s="49">
        <v>16</v>
      </c>
      <c r="L15" s="54">
        <f t="shared" si="0"/>
        <v>73</v>
      </c>
      <c r="M15" s="55">
        <f t="shared" si="1"/>
        <v>65.178571428571431</v>
      </c>
      <c r="N15" s="56"/>
      <c r="O15" s="57"/>
      <c r="P15" s="56">
        <v>5</v>
      </c>
      <c r="Q15" s="57">
        <v>3</v>
      </c>
      <c r="R15" s="58">
        <v>39</v>
      </c>
      <c r="S15" s="59">
        <f t="shared" si="2"/>
        <v>34.821428571428569</v>
      </c>
      <c r="T15" s="60">
        <f t="shared" si="3"/>
        <v>53.424657534246577</v>
      </c>
      <c r="U15" s="61">
        <v>19.71</v>
      </c>
      <c r="V15" s="62">
        <f t="shared" si="4"/>
        <v>10</v>
      </c>
      <c r="W15" s="63">
        <f t="shared" si="5"/>
        <v>47</v>
      </c>
      <c r="X15" s="8">
        <f t="shared" si="6"/>
        <v>16</v>
      </c>
    </row>
    <row r="16" spans="1:24" ht="18.75">
      <c r="A16" s="45" t="s">
        <v>32</v>
      </c>
      <c r="B16" s="46">
        <f t="shared" si="7"/>
        <v>671.42704891825645</v>
      </c>
      <c r="C16" s="64">
        <v>717.08768972033545</v>
      </c>
      <c r="D16" s="48">
        <f t="shared" si="8"/>
        <v>-6.367511457334686</v>
      </c>
      <c r="E16" s="49">
        <v>126</v>
      </c>
      <c r="F16" s="50">
        <v>20</v>
      </c>
      <c r="G16" s="51">
        <v>6</v>
      </c>
      <c r="H16" s="52">
        <v>7</v>
      </c>
      <c r="I16" s="52">
        <v>12</v>
      </c>
      <c r="J16" s="52">
        <v>17</v>
      </c>
      <c r="K16" s="49">
        <v>17</v>
      </c>
      <c r="L16" s="54">
        <f t="shared" si="0"/>
        <v>59</v>
      </c>
      <c r="M16" s="55">
        <f t="shared" si="1"/>
        <v>46.825396825396822</v>
      </c>
      <c r="N16" s="56"/>
      <c r="O16" s="57"/>
      <c r="P16" s="56">
        <v>21</v>
      </c>
      <c r="Q16" s="57">
        <v>13</v>
      </c>
      <c r="R16" s="58">
        <v>21</v>
      </c>
      <c r="S16" s="59">
        <f t="shared" si="2"/>
        <v>16.666666666666668</v>
      </c>
      <c r="T16" s="60">
        <f t="shared" si="3"/>
        <v>35.593220338983052</v>
      </c>
      <c r="U16" s="61">
        <v>18.765999999999998</v>
      </c>
      <c r="V16" s="62">
        <f t="shared" si="4"/>
        <v>13</v>
      </c>
      <c r="W16" s="63">
        <f t="shared" si="5"/>
        <v>29</v>
      </c>
      <c r="X16" s="8">
        <f t="shared" si="6"/>
        <v>17</v>
      </c>
    </row>
    <row r="17" spans="1:24" ht="18.75">
      <c r="A17" s="45" t="s">
        <v>33</v>
      </c>
      <c r="B17" s="46">
        <f t="shared" si="7"/>
        <v>390.40026300649299</v>
      </c>
      <c r="C17" s="64">
        <v>683.98826110446453</v>
      </c>
      <c r="D17" s="48">
        <f t="shared" si="8"/>
        <v>-42.922958593456372</v>
      </c>
      <c r="E17" s="49">
        <v>95</v>
      </c>
      <c r="F17" s="50">
        <v>6</v>
      </c>
      <c r="G17" s="51">
        <v>0</v>
      </c>
      <c r="H17" s="52">
        <v>8</v>
      </c>
      <c r="I17" s="52">
        <v>23</v>
      </c>
      <c r="J17" s="52">
        <v>15</v>
      </c>
      <c r="K17" s="49">
        <v>6</v>
      </c>
      <c r="L17" s="54">
        <f t="shared" si="0"/>
        <v>52</v>
      </c>
      <c r="M17" s="55">
        <f t="shared" si="1"/>
        <v>54.736842105263158</v>
      </c>
      <c r="N17" s="56"/>
      <c r="O17" s="57"/>
      <c r="P17" s="56">
        <v>15</v>
      </c>
      <c r="Q17" s="57">
        <v>10</v>
      </c>
      <c r="R17" s="58">
        <v>39</v>
      </c>
      <c r="S17" s="59">
        <f t="shared" si="2"/>
        <v>41.05263157894737</v>
      </c>
      <c r="T17" s="60">
        <f t="shared" si="3"/>
        <v>75</v>
      </c>
      <c r="U17" s="61">
        <v>24.334</v>
      </c>
      <c r="V17" s="62">
        <f t="shared" si="4"/>
        <v>8</v>
      </c>
      <c r="W17" s="63">
        <f t="shared" si="5"/>
        <v>38</v>
      </c>
      <c r="X17" s="8">
        <f t="shared" si="6"/>
        <v>6</v>
      </c>
    </row>
    <row r="18" spans="1:24" ht="18.75">
      <c r="A18" s="45" t="s">
        <v>34</v>
      </c>
      <c r="B18" s="46">
        <f t="shared" si="7"/>
        <v>441.28933231005374</v>
      </c>
      <c r="C18" s="64">
        <v>1029.9948501967901</v>
      </c>
      <c r="D18" s="48">
        <f t="shared" si="8"/>
        <v>-57.156161292870415</v>
      </c>
      <c r="E18" s="49">
        <v>115</v>
      </c>
      <c r="F18" s="50"/>
      <c r="G18" s="51">
        <v>2</v>
      </c>
      <c r="H18" s="52">
        <v>13</v>
      </c>
      <c r="I18" s="52">
        <v>29</v>
      </c>
      <c r="J18" s="52">
        <v>22</v>
      </c>
      <c r="K18" s="49">
        <v>16</v>
      </c>
      <c r="L18" s="54">
        <f t="shared" si="0"/>
        <v>82</v>
      </c>
      <c r="M18" s="55">
        <f t="shared" si="1"/>
        <v>71.304347826086953</v>
      </c>
      <c r="N18" s="56"/>
      <c r="O18" s="57"/>
      <c r="P18" s="56">
        <v>8</v>
      </c>
      <c r="Q18" s="57">
        <v>5</v>
      </c>
      <c r="R18" s="58">
        <v>55</v>
      </c>
      <c r="S18" s="59">
        <f t="shared" si="2"/>
        <v>47.826086956521742</v>
      </c>
      <c r="T18" s="60">
        <f t="shared" si="3"/>
        <v>67.073170731707322</v>
      </c>
      <c r="U18" s="61">
        <v>26.06</v>
      </c>
      <c r="V18" s="62">
        <f t="shared" si="4"/>
        <v>15</v>
      </c>
      <c r="W18" s="63">
        <f t="shared" si="5"/>
        <v>51</v>
      </c>
      <c r="X18" s="8">
        <f t="shared" si="6"/>
        <v>16</v>
      </c>
    </row>
    <row r="19" spans="1:24" s="29" customFormat="1" ht="18.75">
      <c r="A19" s="30" t="s">
        <v>35</v>
      </c>
      <c r="B19" s="10">
        <f t="shared" si="7"/>
        <v>574.42012651785069</v>
      </c>
      <c r="C19" s="65">
        <v>558.54939194711096</v>
      </c>
      <c r="D19" s="12">
        <f t="shared" si="8"/>
        <v>2.8414200784310424</v>
      </c>
      <c r="E19" s="32">
        <v>158</v>
      </c>
      <c r="F19" s="33"/>
      <c r="G19" s="34">
        <v>2</v>
      </c>
      <c r="H19" s="35">
        <v>30</v>
      </c>
      <c r="I19" s="35">
        <v>29</v>
      </c>
      <c r="J19" s="35">
        <v>17</v>
      </c>
      <c r="K19" s="32">
        <v>21</v>
      </c>
      <c r="L19" s="37">
        <f t="shared" si="0"/>
        <v>99</v>
      </c>
      <c r="M19" s="38">
        <f t="shared" si="1"/>
        <v>62.658227848101269</v>
      </c>
      <c r="N19" s="39"/>
      <c r="O19" s="40"/>
      <c r="P19" s="39">
        <v>6</v>
      </c>
      <c r="Q19" s="40">
        <v>6</v>
      </c>
      <c r="R19" s="41">
        <v>38</v>
      </c>
      <c r="S19" s="42">
        <f t="shared" si="2"/>
        <v>24.050632911392405</v>
      </c>
      <c r="T19" s="43">
        <f t="shared" si="3"/>
        <v>38.383838383838381</v>
      </c>
      <c r="U19" s="25">
        <v>27.506</v>
      </c>
      <c r="V19" s="26">
        <f t="shared" si="4"/>
        <v>32</v>
      </c>
      <c r="W19" s="27">
        <f t="shared" si="5"/>
        <v>46</v>
      </c>
      <c r="X19" s="28">
        <f t="shared" si="6"/>
        <v>21</v>
      </c>
    </row>
    <row r="20" spans="1:24" ht="18.75">
      <c r="A20" s="45" t="s">
        <v>36</v>
      </c>
      <c r="B20" s="46">
        <f t="shared" si="7"/>
        <v>718.48266203915114</v>
      </c>
      <c r="C20" s="64">
        <v>1162.3784907447562</v>
      </c>
      <c r="D20" s="48">
        <f t="shared" si="8"/>
        <v>-38.188579042029005</v>
      </c>
      <c r="E20" s="49">
        <v>236</v>
      </c>
      <c r="F20" s="50"/>
      <c r="G20" s="51">
        <v>1</v>
      </c>
      <c r="H20" s="52">
        <v>24</v>
      </c>
      <c r="I20" s="52">
        <v>41</v>
      </c>
      <c r="J20" s="52">
        <v>56</v>
      </c>
      <c r="K20" s="49">
        <v>30</v>
      </c>
      <c r="L20" s="54">
        <f t="shared" si="0"/>
        <v>152</v>
      </c>
      <c r="M20" s="55">
        <f t="shared" si="1"/>
        <v>64.406779661016955</v>
      </c>
      <c r="N20" s="56"/>
      <c r="O20" s="57"/>
      <c r="P20" s="56">
        <v>5</v>
      </c>
      <c r="Q20" s="57">
        <v>4</v>
      </c>
      <c r="R20" s="58">
        <v>113</v>
      </c>
      <c r="S20" s="59">
        <f t="shared" si="2"/>
        <v>47.881355932203391</v>
      </c>
      <c r="T20" s="60">
        <f t="shared" si="3"/>
        <v>74.34210526315789</v>
      </c>
      <c r="U20" s="61">
        <v>32.847000000000001</v>
      </c>
      <c r="V20" s="62">
        <f t="shared" si="4"/>
        <v>25</v>
      </c>
      <c r="W20" s="63">
        <f t="shared" si="5"/>
        <v>97</v>
      </c>
      <c r="X20" s="8">
        <f t="shared" si="6"/>
        <v>30</v>
      </c>
    </row>
    <row r="21" spans="1:24" ht="18.75">
      <c r="A21" s="66" t="s">
        <v>37</v>
      </c>
      <c r="B21" s="46">
        <f t="shared" si="7"/>
        <v>449.60204143629625</v>
      </c>
      <c r="C21" s="64">
        <v>632.10671154061799</v>
      </c>
      <c r="D21" s="48">
        <f t="shared" si="8"/>
        <v>-28.872446182307982</v>
      </c>
      <c r="E21" s="49">
        <v>74</v>
      </c>
      <c r="F21" s="50"/>
      <c r="G21" s="51">
        <v>1</v>
      </c>
      <c r="H21" s="52">
        <v>5</v>
      </c>
      <c r="I21" s="52">
        <v>19</v>
      </c>
      <c r="J21" s="52">
        <v>16</v>
      </c>
      <c r="K21" s="49">
        <v>12</v>
      </c>
      <c r="L21" s="54">
        <f t="shared" si="0"/>
        <v>53</v>
      </c>
      <c r="M21" s="55">
        <f t="shared" si="1"/>
        <v>71.621621621621628</v>
      </c>
      <c r="N21" s="56"/>
      <c r="O21" s="57"/>
      <c r="P21" s="56">
        <v>2</v>
      </c>
      <c r="Q21" s="57">
        <v>2</v>
      </c>
      <c r="R21" s="58">
        <v>37</v>
      </c>
      <c r="S21" s="59">
        <f t="shared" si="2"/>
        <v>50</v>
      </c>
      <c r="T21" s="60">
        <f t="shared" si="3"/>
        <v>69.811320754716988</v>
      </c>
      <c r="U21" s="61">
        <v>16.459</v>
      </c>
      <c r="V21" s="62">
        <f t="shared" si="4"/>
        <v>6</v>
      </c>
      <c r="W21" s="63">
        <f t="shared" si="5"/>
        <v>35</v>
      </c>
      <c r="X21" s="8">
        <f t="shared" si="6"/>
        <v>12</v>
      </c>
    </row>
    <row r="22" spans="1:24" ht="18.75">
      <c r="A22" s="45" t="s">
        <v>38</v>
      </c>
      <c r="B22" s="46">
        <f t="shared" si="7"/>
        <v>372.33621167709737</v>
      </c>
      <c r="C22" s="64">
        <v>901.96350654351818</v>
      </c>
      <c r="D22" s="48">
        <f t="shared" si="8"/>
        <v>-58.719370686741549</v>
      </c>
      <c r="E22" s="49">
        <v>235</v>
      </c>
      <c r="F22" s="50"/>
      <c r="G22" s="51">
        <v>2</v>
      </c>
      <c r="H22" s="52">
        <v>24</v>
      </c>
      <c r="I22" s="52">
        <v>57</v>
      </c>
      <c r="J22" s="52">
        <v>50</v>
      </c>
      <c r="K22" s="49">
        <v>19</v>
      </c>
      <c r="L22" s="54">
        <f t="shared" si="0"/>
        <v>152</v>
      </c>
      <c r="M22" s="55">
        <f t="shared" si="1"/>
        <v>64.680851063829792</v>
      </c>
      <c r="N22" s="56"/>
      <c r="O22" s="57"/>
      <c r="P22" s="56">
        <v>0</v>
      </c>
      <c r="Q22" s="57">
        <v>0</v>
      </c>
      <c r="R22" s="58">
        <v>95</v>
      </c>
      <c r="S22" s="59">
        <f t="shared" si="2"/>
        <v>40.425531914893618</v>
      </c>
      <c r="T22" s="60">
        <f t="shared" si="3"/>
        <v>62.5</v>
      </c>
      <c r="U22" s="61">
        <v>63.115000000000002</v>
      </c>
      <c r="V22" s="62">
        <f t="shared" si="4"/>
        <v>26</v>
      </c>
      <c r="W22" s="63">
        <f t="shared" si="5"/>
        <v>107</v>
      </c>
      <c r="X22" s="8">
        <f t="shared" si="6"/>
        <v>19</v>
      </c>
    </row>
    <row r="23" spans="1:24" ht="18.75">
      <c r="A23" s="45" t="s">
        <v>39</v>
      </c>
      <c r="B23" s="46">
        <f t="shared" si="7"/>
        <v>938.26877967847133</v>
      </c>
      <c r="C23" s="64">
        <v>1089.4495752472424</v>
      </c>
      <c r="D23" s="48">
        <f t="shared" si="8"/>
        <v>-13.876805223817883</v>
      </c>
      <c r="E23" s="49">
        <v>328</v>
      </c>
      <c r="F23" s="50"/>
      <c r="G23" s="51">
        <v>23</v>
      </c>
      <c r="H23" s="52">
        <v>58</v>
      </c>
      <c r="I23" s="52">
        <v>106</v>
      </c>
      <c r="J23" s="52">
        <v>77</v>
      </c>
      <c r="K23" s="53">
        <v>31</v>
      </c>
      <c r="L23" s="54">
        <f t="shared" si="0"/>
        <v>295</v>
      </c>
      <c r="M23" s="55">
        <f t="shared" si="1"/>
        <v>89.939024390243901</v>
      </c>
      <c r="N23" s="56"/>
      <c r="O23" s="57"/>
      <c r="P23" s="56">
        <v>20</v>
      </c>
      <c r="Q23" s="57">
        <v>20</v>
      </c>
      <c r="R23" s="58">
        <v>169</v>
      </c>
      <c r="S23" s="59">
        <f t="shared" si="2"/>
        <v>51.524390243902438</v>
      </c>
      <c r="T23" s="60">
        <f t="shared" si="3"/>
        <v>57.288135593220339</v>
      </c>
      <c r="U23" s="61">
        <v>34.957999999999998</v>
      </c>
      <c r="V23" s="62">
        <f t="shared" si="4"/>
        <v>81</v>
      </c>
      <c r="W23" s="63">
        <f t="shared" si="5"/>
        <v>183</v>
      </c>
      <c r="X23" s="8">
        <f t="shared" si="6"/>
        <v>31</v>
      </c>
    </row>
    <row r="24" spans="1:24" ht="18.75">
      <c r="A24" s="45" t="s">
        <v>40</v>
      </c>
      <c r="B24" s="46">
        <f t="shared" si="7"/>
        <v>367.75379850962935</v>
      </c>
      <c r="C24" s="64">
        <v>874.94577840540899</v>
      </c>
      <c r="D24" s="48">
        <f t="shared" si="8"/>
        <v>-57.968389860699524</v>
      </c>
      <c r="E24" s="49">
        <v>76</v>
      </c>
      <c r="F24" s="50"/>
      <c r="G24" s="51">
        <v>1</v>
      </c>
      <c r="H24" s="52">
        <v>8</v>
      </c>
      <c r="I24" s="52">
        <v>19</v>
      </c>
      <c r="J24" s="52">
        <v>17</v>
      </c>
      <c r="K24" s="53">
        <v>10</v>
      </c>
      <c r="L24" s="54">
        <f t="shared" si="0"/>
        <v>55</v>
      </c>
      <c r="M24" s="55">
        <f t="shared" si="1"/>
        <v>72.368421052631575</v>
      </c>
      <c r="N24" s="56"/>
      <c r="O24" s="57"/>
      <c r="P24" s="56">
        <v>0</v>
      </c>
      <c r="Q24" s="57">
        <v>0</v>
      </c>
      <c r="R24" s="58">
        <v>36</v>
      </c>
      <c r="S24" s="59">
        <f t="shared" si="2"/>
        <v>47.368421052631582</v>
      </c>
      <c r="T24" s="60">
        <f t="shared" si="3"/>
        <v>65.454545454545453</v>
      </c>
      <c r="U24" s="61">
        <v>20.666</v>
      </c>
      <c r="V24" s="62">
        <f t="shared" si="4"/>
        <v>9</v>
      </c>
      <c r="W24" s="63">
        <f t="shared" si="5"/>
        <v>36</v>
      </c>
      <c r="X24" s="8">
        <f t="shared" si="6"/>
        <v>10</v>
      </c>
    </row>
    <row r="25" spans="1:24" ht="18.75">
      <c r="A25" s="45" t="s">
        <v>41</v>
      </c>
      <c r="B25" s="46">
        <f t="shared" si="7"/>
        <v>264.37263953000422</v>
      </c>
      <c r="C25" s="64">
        <v>707.34578998762277</v>
      </c>
      <c r="D25" s="67">
        <f t="shared" si="8"/>
        <v>-62.624695973007732</v>
      </c>
      <c r="E25" s="49">
        <v>63</v>
      </c>
      <c r="F25" s="50"/>
      <c r="G25" s="51">
        <v>0</v>
      </c>
      <c r="H25" s="52">
        <v>10</v>
      </c>
      <c r="I25" s="52">
        <v>6</v>
      </c>
      <c r="J25" s="52">
        <v>10</v>
      </c>
      <c r="K25" s="53">
        <v>7</v>
      </c>
      <c r="L25" s="54">
        <f t="shared" si="0"/>
        <v>33</v>
      </c>
      <c r="M25" s="55">
        <f t="shared" si="1"/>
        <v>52.38095238095238</v>
      </c>
      <c r="N25" s="56"/>
      <c r="O25" s="57"/>
      <c r="P25" s="56">
        <v>6</v>
      </c>
      <c r="Q25" s="57">
        <v>6</v>
      </c>
      <c r="R25" s="58">
        <v>20</v>
      </c>
      <c r="S25" s="59">
        <f t="shared" si="2"/>
        <v>31.746031746031747</v>
      </c>
      <c r="T25" s="60">
        <f t="shared" si="3"/>
        <v>60.606060606060609</v>
      </c>
      <c r="U25" s="61">
        <v>23.83</v>
      </c>
      <c r="V25" s="62">
        <f t="shared" si="4"/>
        <v>10</v>
      </c>
      <c r="W25" s="63">
        <f t="shared" si="5"/>
        <v>16</v>
      </c>
      <c r="X25" s="8">
        <f t="shared" si="6"/>
        <v>7</v>
      </c>
    </row>
    <row r="26" spans="1:24" ht="18.75">
      <c r="A26" s="45" t="s">
        <v>42</v>
      </c>
      <c r="B26" s="46">
        <f t="shared" si="7"/>
        <v>1096.8894069474643</v>
      </c>
      <c r="C26" s="68">
        <v>1155.1443382639941</v>
      </c>
      <c r="D26" s="67">
        <f t="shared" si="8"/>
        <v>-5.0430867716564336</v>
      </c>
      <c r="E26" s="69">
        <v>2936</v>
      </c>
      <c r="F26" s="50">
        <v>37</v>
      </c>
      <c r="G26" s="51">
        <v>46</v>
      </c>
      <c r="H26" s="52">
        <v>565</v>
      </c>
      <c r="I26" s="52">
        <v>449</v>
      </c>
      <c r="J26" s="52">
        <v>249</v>
      </c>
      <c r="K26" s="53">
        <v>206</v>
      </c>
      <c r="L26" s="54">
        <f t="shared" si="0"/>
        <v>1515</v>
      </c>
      <c r="M26" s="55">
        <f t="shared" si="1"/>
        <v>51.600817438692097</v>
      </c>
      <c r="N26" s="56"/>
      <c r="O26" s="57"/>
      <c r="P26" s="56">
        <v>140</v>
      </c>
      <c r="Q26" s="57">
        <v>102</v>
      </c>
      <c r="R26" s="58">
        <v>546</v>
      </c>
      <c r="S26" s="59">
        <f t="shared" si="2"/>
        <v>18.596730245231608</v>
      </c>
      <c r="T26" s="60">
        <f t="shared" si="3"/>
        <v>36.039603960396036</v>
      </c>
      <c r="U26" s="61">
        <v>267.666</v>
      </c>
      <c r="V26" s="62">
        <f t="shared" si="4"/>
        <v>611</v>
      </c>
      <c r="W26" s="63">
        <f t="shared" si="5"/>
        <v>698</v>
      </c>
      <c r="X26" s="8">
        <f t="shared" si="6"/>
        <v>206</v>
      </c>
    </row>
    <row r="27" spans="1:24" ht="18.75">
      <c r="A27" s="45" t="s">
        <v>43</v>
      </c>
      <c r="B27" s="46">
        <f t="shared" si="7"/>
        <v>844.93819433578483</v>
      </c>
      <c r="C27" s="68">
        <v>961.07022756930951</v>
      </c>
      <c r="D27" s="67">
        <f t="shared" si="8"/>
        <v>-12.083615734017698</v>
      </c>
      <c r="E27" s="49">
        <v>648</v>
      </c>
      <c r="F27" s="50">
        <v>1</v>
      </c>
      <c r="G27" s="51">
        <v>6</v>
      </c>
      <c r="H27" s="52">
        <v>113</v>
      </c>
      <c r="I27" s="52">
        <v>152</v>
      </c>
      <c r="J27" s="52">
        <v>114</v>
      </c>
      <c r="K27" s="53">
        <v>58</v>
      </c>
      <c r="L27" s="54">
        <f t="shared" si="0"/>
        <v>443</v>
      </c>
      <c r="M27" s="55">
        <f t="shared" si="1"/>
        <v>68.364197530864203</v>
      </c>
      <c r="N27" s="56"/>
      <c r="O27" s="57"/>
      <c r="P27" s="56">
        <v>16</v>
      </c>
      <c r="Q27" s="57">
        <v>8</v>
      </c>
      <c r="R27" s="58">
        <v>225</v>
      </c>
      <c r="S27" s="59">
        <f t="shared" si="2"/>
        <v>34.722222222222221</v>
      </c>
      <c r="T27" s="60">
        <f t="shared" si="3"/>
        <v>50.790067720090292</v>
      </c>
      <c r="U27" s="61">
        <v>76.691999999999993</v>
      </c>
      <c r="V27" s="62">
        <f t="shared" si="4"/>
        <v>119</v>
      </c>
      <c r="W27" s="63">
        <f t="shared" si="5"/>
        <v>266</v>
      </c>
      <c r="X27" s="8">
        <f t="shared" si="6"/>
        <v>58</v>
      </c>
    </row>
    <row r="28" spans="1:24" s="29" customFormat="1" ht="18.75">
      <c r="A28" s="30" t="s">
        <v>44</v>
      </c>
      <c r="B28" s="10">
        <f t="shared" si="7"/>
        <v>864.63266879612286</v>
      </c>
      <c r="C28" s="70">
        <v>846.73885645459973</v>
      </c>
      <c r="D28" s="71">
        <f t="shared" si="8"/>
        <v>2.1132622183475576</v>
      </c>
      <c r="E28" s="32">
        <v>785</v>
      </c>
      <c r="F28" s="33"/>
      <c r="G28" s="34">
        <v>15</v>
      </c>
      <c r="H28" s="35">
        <v>148</v>
      </c>
      <c r="I28" s="35">
        <v>196</v>
      </c>
      <c r="J28" s="35">
        <v>113</v>
      </c>
      <c r="K28" s="36">
        <v>71</v>
      </c>
      <c r="L28" s="37">
        <f t="shared" si="0"/>
        <v>543</v>
      </c>
      <c r="M28" s="38">
        <f t="shared" si="1"/>
        <v>69.171974522292999</v>
      </c>
      <c r="N28" s="39"/>
      <c r="O28" s="40"/>
      <c r="P28" s="39">
        <v>50</v>
      </c>
      <c r="Q28" s="40">
        <v>18</v>
      </c>
      <c r="R28" s="41">
        <v>278</v>
      </c>
      <c r="S28" s="42">
        <f t="shared" si="2"/>
        <v>35.414012738853501</v>
      </c>
      <c r="T28" s="43">
        <f t="shared" si="3"/>
        <v>51.197053406998158</v>
      </c>
      <c r="U28" s="25">
        <v>90.79</v>
      </c>
      <c r="V28" s="26">
        <f t="shared" si="4"/>
        <v>163</v>
      </c>
      <c r="W28" s="27">
        <f t="shared" si="5"/>
        <v>309</v>
      </c>
      <c r="X28" s="28">
        <f t="shared" si="6"/>
        <v>71</v>
      </c>
    </row>
    <row r="29" spans="1:24" ht="18.75">
      <c r="A29" s="45" t="s">
        <v>45</v>
      </c>
      <c r="B29" s="46">
        <f t="shared" si="7"/>
        <v>705.61741523833348</v>
      </c>
      <c r="C29" s="68">
        <v>897.82676533580218</v>
      </c>
      <c r="D29" s="67">
        <f t="shared" si="8"/>
        <v>-21.408289162061152</v>
      </c>
      <c r="E29" s="49">
        <v>282</v>
      </c>
      <c r="F29" s="50"/>
      <c r="G29" s="51">
        <v>9</v>
      </c>
      <c r="H29" s="52">
        <v>45</v>
      </c>
      <c r="I29" s="52">
        <v>42</v>
      </c>
      <c r="J29" s="52">
        <v>24</v>
      </c>
      <c r="K29" s="53">
        <v>13</v>
      </c>
      <c r="L29" s="54">
        <f t="shared" si="0"/>
        <v>133</v>
      </c>
      <c r="M29" s="55">
        <f t="shared" si="1"/>
        <v>47.163120567375884</v>
      </c>
      <c r="N29" s="56"/>
      <c r="O29" s="57"/>
      <c r="P29" s="56">
        <v>6</v>
      </c>
      <c r="Q29" s="57">
        <v>6</v>
      </c>
      <c r="R29" s="58">
        <v>48</v>
      </c>
      <c r="S29" s="59">
        <f t="shared" si="2"/>
        <v>17.021276595744681</v>
      </c>
      <c r="T29" s="60">
        <f t="shared" si="3"/>
        <v>36.090225563909776</v>
      </c>
      <c r="U29" s="61">
        <v>39.965000000000003</v>
      </c>
      <c r="V29" s="62">
        <f t="shared" si="4"/>
        <v>54</v>
      </c>
      <c r="W29" s="63">
        <f t="shared" si="5"/>
        <v>66</v>
      </c>
      <c r="X29" s="8">
        <f t="shared" si="6"/>
        <v>13</v>
      </c>
    </row>
    <row r="30" spans="1:24" s="77" customFormat="1" ht="18.75">
      <c r="A30" s="45" t="s">
        <v>46</v>
      </c>
      <c r="B30" s="46">
        <f t="shared" si="7"/>
        <v>420.4741783060303</v>
      </c>
      <c r="C30" s="72">
        <v>1206.9326065074299</v>
      </c>
      <c r="D30" s="67">
        <f t="shared" si="8"/>
        <v>-65.161751696908709</v>
      </c>
      <c r="E30" s="49">
        <v>202</v>
      </c>
      <c r="F30" s="50"/>
      <c r="G30" s="51">
        <v>2</v>
      </c>
      <c r="H30" s="52">
        <v>20</v>
      </c>
      <c r="I30" s="52">
        <v>28</v>
      </c>
      <c r="J30" s="52">
        <v>33</v>
      </c>
      <c r="K30" s="53">
        <v>32</v>
      </c>
      <c r="L30" s="54">
        <f t="shared" si="0"/>
        <v>115</v>
      </c>
      <c r="M30" s="55">
        <f t="shared" si="1"/>
        <v>56.930693069306933</v>
      </c>
      <c r="N30" s="56"/>
      <c r="O30" s="57"/>
      <c r="P30" s="56">
        <v>17</v>
      </c>
      <c r="Q30" s="57">
        <v>7</v>
      </c>
      <c r="R30" s="58">
        <v>83</v>
      </c>
      <c r="S30" s="59">
        <f t="shared" si="2"/>
        <v>41.089108910891092</v>
      </c>
      <c r="T30" s="60">
        <f t="shared" si="3"/>
        <v>72.173913043478265</v>
      </c>
      <c r="U30" s="73">
        <v>48.040999999999997</v>
      </c>
      <c r="V30" s="74">
        <f t="shared" si="4"/>
        <v>22</v>
      </c>
      <c r="W30" s="75">
        <f t="shared" si="5"/>
        <v>61</v>
      </c>
      <c r="X30" s="76">
        <f t="shared" si="6"/>
        <v>32</v>
      </c>
    </row>
    <row r="31" spans="1:24" ht="18.75">
      <c r="A31" s="45" t="s">
        <v>47</v>
      </c>
      <c r="B31" s="46">
        <f t="shared" si="7"/>
        <v>412.20865031976479</v>
      </c>
      <c r="C31" s="68">
        <v>744.43992390664084</v>
      </c>
      <c r="D31" s="67">
        <f t="shared" si="8"/>
        <v>-44.628352526206093</v>
      </c>
      <c r="E31" s="49">
        <v>136</v>
      </c>
      <c r="F31" s="50">
        <v>12</v>
      </c>
      <c r="G31" s="51">
        <v>1</v>
      </c>
      <c r="H31" s="52">
        <v>36</v>
      </c>
      <c r="I31" s="52">
        <v>40</v>
      </c>
      <c r="J31" s="52">
        <v>19</v>
      </c>
      <c r="K31" s="53">
        <v>9</v>
      </c>
      <c r="L31" s="54">
        <f t="shared" si="0"/>
        <v>105</v>
      </c>
      <c r="M31" s="55">
        <f t="shared" si="1"/>
        <v>77.205882352941174</v>
      </c>
      <c r="N31" s="56"/>
      <c r="O31" s="57"/>
      <c r="P31" s="56">
        <v>8</v>
      </c>
      <c r="Q31" s="57">
        <v>4</v>
      </c>
      <c r="R31" s="58">
        <v>51</v>
      </c>
      <c r="S31" s="59">
        <f t="shared" si="2"/>
        <v>37.5</v>
      </c>
      <c r="T31" s="60">
        <f t="shared" si="3"/>
        <v>48.571428571428569</v>
      </c>
      <c r="U31" s="73">
        <v>32.993000000000002</v>
      </c>
      <c r="V31" s="62">
        <f t="shared" si="4"/>
        <v>37</v>
      </c>
      <c r="W31" s="63">
        <f t="shared" si="5"/>
        <v>59</v>
      </c>
      <c r="X31" s="8">
        <f t="shared" si="6"/>
        <v>9</v>
      </c>
    </row>
    <row r="32" spans="1:24" ht="19.5" thickBot="1">
      <c r="A32" s="78" t="s">
        <v>48</v>
      </c>
      <c r="B32" s="46">
        <f t="shared" si="7"/>
        <v>215.64172667411142</v>
      </c>
      <c r="C32" s="68">
        <v>664.34182327580004</v>
      </c>
      <c r="D32" s="79">
        <f t="shared" si="8"/>
        <v>-67.540546279202374</v>
      </c>
      <c r="E32" s="80">
        <v>56</v>
      </c>
      <c r="F32" s="81"/>
      <c r="G32" s="82">
        <v>2</v>
      </c>
      <c r="H32" s="83">
        <v>8</v>
      </c>
      <c r="I32" s="83">
        <v>5</v>
      </c>
      <c r="J32" s="83">
        <v>7</v>
      </c>
      <c r="K32" s="84">
        <v>8</v>
      </c>
      <c r="L32" s="85">
        <f t="shared" si="0"/>
        <v>30</v>
      </c>
      <c r="M32" s="86">
        <f t="shared" si="1"/>
        <v>53.571428571428569</v>
      </c>
      <c r="N32" s="87"/>
      <c r="O32" s="88"/>
      <c r="P32" s="87">
        <v>6</v>
      </c>
      <c r="Q32" s="88">
        <v>2</v>
      </c>
      <c r="R32" s="89">
        <v>17</v>
      </c>
      <c r="S32" s="90">
        <f t="shared" si="2"/>
        <v>30.357142857142858</v>
      </c>
      <c r="T32" s="91">
        <f t="shared" si="3"/>
        <v>56.666666666666664</v>
      </c>
      <c r="U32" s="73">
        <v>25.969000000000001</v>
      </c>
      <c r="V32" s="62">
        <f t="shared" si="4"/>
        <v>10</v>
      </c>
      <c r="W32" s="63">
        <f t="shared" si="5"/>
        <v>12</v>
      </c>
      <c r="X32" s="8">
        <f t="shared" si="6"/>
        <v>8</v>
      </c>
    </row>
    <row r="33" spans="1:24" ht="31.5" customHeight="1" thickBot="1">
      <c r="A33" s="92" t="s">
        <v>49</v>
      </c>
      <c r="B33" s="46">
        <f t="shared" si="7"/>
        <v>761.38240846492499</v>
      </c>
      <c r="C33" s="93">
        <v>926.7258407872655</v>
      </c>
      <c r="D33" s="94">
        <f>(B33*100/C33)-100</f>
        <v>-17.841677122316909</v>
      </c>
      <c r="E33" s="95">
        <f>SUM(E8:E32)</f>
        <v>8393</v>
      </c>
      <c r="F33" s="95">
        <f t="shared" ref="F33:L33" si="9">SUM(F8:F32)</f>
        <v>158</v>
      </c>
      <c r="G33" s="95">
        <f t="shared" si="9"/>
        <v>154</v>
      </c>
      <c r="H33" s="95">
        <f t="shared" si="9"/>
        <v>1323</v>
      </c>
      <c r="I33" s="95">
        <f t="shared" si="9"/>
        <v>1670</v>
      </c>
      <c r="J33" s="95">
        <f t="shared" si="9"/>
        <v>1265</v>
      </c>
      <c r="K33" s="95">
        <f t="shared" si="9"/>
        <v>769</v>
      </c>
      <c r="L33" s="95">
        <f t="shared" si="9"/>
        <v>5181</v>
      </c>
      <c r="M33" s="96">
        <f t="shared" si="1"/>
        <v>61.730013106159895</v>
      </c>
      <c r="N33" s="95">
        <f>SUM(N8:N32)</f>
        <v>0</v>
      </c>
      <c r="O33" s="95">
        <f>SUM(O8:O32)</f>
        <v>0</v>
      </c>
      <c r="P33" s="95">
        <f>SUM(P8:P32)</f>
        <v>428</v>
      </c>
      <c r="Q33" s="95">
        <f>SUM(Q8:Q32)</f>
        <v>275</v>
      </c>
      <c r="R33" s="97">
        <f>SUM(R8:R32)</f>
        <v>2693</v>
      </c>
      <c r="S33" s="98">
        <f t="shared" si="2"/>
        <v>32.08626236149172</v>
      </c>
      <c r="T33" s="99">
        <f t="shared" si="3"/>
        <v>51.978382551630958</v>
      </c>
      <c r="U33" s="75">
        <v>1102.337</v>
      </c>
      <c r="V33" s="62">
        <f>SUM(V8:V32)</f>
        <v>1477</v>
      </c>
      <c r="W33" s="63">
        <f>SUM(W8:W32)</f>
        <v>2935</v>
      </c>
      <c r="X33" s="8">
        <f t="shared" si="6"/>
        <v>769</v>
      </c>
    </row>
    <row r="34" spans="1:24" ht="24" customHeight="1">
      <c r="A34" s="151" t="s">
        <v>54</v>
      </c>
      <c r="B34" s="151"/>
      <c r="C34" s="151"/>
      <c r="D34" s="151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51"/>
      <c r="Q34" s="151"/>
      <c r="R34" s="151"/>
      <c r="S34" s="151"/>
      <c r="T34" s="151"/>
      <c r="U34" s="151"/>
      <c r="X34" s="8"/>
    </row>
    <row r="35" spans="1:24">
      <c r="B35" s="101"/>
      <c r="U35" s="6"/>
    </row>
    <row r="36" spans="1:24" ht="18.75">
      <c r="C36" s="149" t="s">
        <v>50</v>
      </c>
      <c r="D36" s="149"/>
      <c r="E36" s="102">
        <v>9429</v>
      </c>
      <c r="F36" s="102">
        <v>155</v>
      </c>
      <c r="G36" s="102">
        <v>183</v>
      </c>
      <c r="H36" s="102">
        <v>1515</v>
      </c>
      <c r="I36" s="102">
        <v>2112</v>
      </c>
      <c r="J36" s="102">
        <v>1596</v>
      </c>
      <c r="K36" s="102">
        <v>956</v>
      </c>
      <c r="L36" s="102">
        <v>6362</v>
      </c>
      <c r="M36" s="103">
        <v>67.472690635274148</v>
      </c>
      <c r="N36" s="102">
        <v>0</v>
      </c>
      <c r="O36" s="102">
        <v>0</v>
      </c>
      <c r="P36" s="102">
        <v>445</v>
      </c>
      <c r="Q36" s="102">
        <v>305</v>
      </c>
      <c r="R36" s="102">
        <v>3448</v>
      </c>
      <c r="S36" s="103">
        <v>36.568034786297595</v>
      </c>
      <c r="T36" s="103">
        <v>54.19679346117573</v>
      </c>
      <c r="U36" s="6"/>
      <c r="V36" s="104" t="e">
        <f>V33*100000/V35</f>
        <v>#DIV/0!</v>
      </c>
      <c r="W36" s="104" t="e">
        <f>W33*100000/W35</f>
        <v>#DIV/0!</v>
      </c>
      <c r="X36" s="104" t="e">
        <f>X33*100000/X35</f>
        <v>#DIV/0!</v>
      </c>
    </row>
    <row r="37" spans="1:24">
      <c r="A37" s="150"/>
      <c r="B37" s="150"/>
      <c r="C37" s="105"/>
      <c r="D37" s="1"/>
      <c r="E37" s="106"/>
      <c r="F37" s="2"/>
      <c r="K37" s="1"/>
      <c r="M37" s="2"/>
      <c r="Q37" s="107"/>
      <c r="U37" s="6"/>
    </row>
    <row r="38" spans="1:24">
      <c r="A38" s="108" t="s">
        <v>51</v>
      </c>
      <c r="B38" s="108"/>
      <c r="C38" s="108"/>
      <c r="D38" s="1"/>
      <c r="E38" s="109">
        <f>(E33*100/E36)-100</f>
        <v>-10.987379361544171</v>
      </c>
      <c r="F38" s="106" t="s">
        <v>3</v>
      </c>
      <c r="G38" s="77" t="s">
        <v>52</v>
      </c>
      <c r="H38" s="100">
        <f>E33-E36</f>
        <v>-1036</v>
      </c>
      <c r="I38" s="2" t="s">
        <v>53</v>
      </c>
      <c r="R38" s="109">
        <f>(R33*100/R36)-100</f>
        <v>-21.896751740139209</v>
      </c>
      <c r="S38" s="106" t="s">
        <v>3</v>
      </c>
      <c r="U38" s="6"/>
    </row>
    <row r="39" spans="1:24">
      <c r="A39" s="4"/>
      <c r="C39" s="3"/>
      <c r="U39" s="6"/>
    </row>
    <row r="40" spans="1:24">
      <c r="C40" s="3"/>
      <c r="E40" s="110"/>
      <c r="R40" s="110"/>
      <c r="U40" s="6"/>
    </row>
    <row r="41" spans="1:24">
      <c r="C41" s="3"/>
      <c r="U41" s="6"/>
    </row>
    <row r="42" spans="1:24">
      <c r="U42" s="6"/>
    </row>
    <row r="43" spans="1:24">
      <c r="U43" s="6"/>
    </row>
    <row r="44" spans="1:24">
      <c r="U44" s="6"/>
    </row>
    <row r="45" spans="1:24">
      <c r="U45" s="6"/>
    </row>
    <row r="46" spans="1:24">
      <c r="U46" s="6"/>
    </row>
    <row r="47" spans="1:24">
      <c r="U47" s="6"/>
    </row>
    <row r="48" spans="1:24">
      <c r="U48" s="6"/>
    </row>
    <row r="49" spans="21:21">
      <c r="U49" s="6"/>
    </row>
  </sheetData>
  <mergeCells count="28">
    <mergeCell ref="C36:D36"/>
    <mergeCell ref="A37:B37"/>
    <mergeCell ref="A34:U34"/>
    <mergeCell ref="G6:G7"/>
    <mergeCell ref="H6:H7"/>
    <mergeCell ref="I6:I7"/>
    <mergeCell ref="J6:J7"/>
    <mergeCell ref="K6:K7"/>
    <mergeCell ref="N6:N7"/>
    <mergeCell ref="U4:U7"/>
    <mergeCell ref="R4:R7"/>
    <mergeCell ref="S4:S7"/>
    <mergeCell ref="T4:T7"/>
    <mergeCell ref="O6:O7"/>
    <mergeCell ref="P6:P7"/>
    <mergeCell ref="Q6:Q7"/>
    <mergeCell ref="A2:Q2"/>
    <mergeCell ref="A4:A7"/>
    <mergeCell ref="B4:B7"/>
    <mergeCell ref="C4:C7"/>
    <mergeCell ref="D4:D7"/>
    <mergeCell ref="E4:E7"/>
    <mergeCell ref="F4:F7"/>
    <mergeCell ref="G4:K5"/>
    <mergeCell ref="L4:L7"/>
    <mergeCell ref="M4:M7"/>
    <mergeCell ref="N4:O5"/>
    <mergeCell ref="P4:Q5"/>
  </mergeCells>
  <dataValidations count="1">
    <dataValidation type="whole" operator="equal" allowBlank="1" showInputMessage="1" showErrorMessage="1" errorTitle="Помилка !!!" error="Сума всіх вікових груп не дорівнює значенню, введеному в поле &quot;Всього населення по району (місту)&quot;" sqref="U27:U29 U8:U25">
      <formula1>SUM(E8,H8:R8)</formula1>
    </dataValidation>
  </dataValidations>
  <pageMargins left="0.41" right="0.33" top="0.52" bottom="1" header="0.5" footer="0.5"/>
  <pageSetup paperSize="9" scale="6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02.03.18(9)</vt:lpstr>
      <vt:lpstr>'02.03.18(9)'!Область_печати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Епід</dc:creator>
  <cp:lastModifiedBy>Vn-polit</cp:lastModifiedBy>
  <dcterms:created xsi:type="dcterms:W3CDTF">2018-03-02T08:01:26Z</dcterms:created>
  <dcterms:modified xsi:type="dcterms:W3CDTF">2018-03-05T16:29:31Z</dcterms:modified>
</cp:coreProperties>
</file>