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580" windowHeight="6240"/>
  </bookViews>
  <sheets>
    <sheet name="2017р Райбюджет" sheetId="1" r:id="rId1"/>
    <sheet name="2016р в порівнянні з 2015р Райб" sheetId="2" r:id="rId2"/>
    <sheet name="Доходи Зведений б-т 2015" sheetId="3" r:id="rId3"/>
  </sheets>
  <definedNames>
    <definedName name="_xlnm.Print_Area" localSheetId="1">'2016р в порівнянні з 2015р Райб'!$A$1:$E$14</definedName>
    <definedName name="_xlnm.Print_Area" localSheetId="0">'2017р Райбюджет'!$A$1:$D$26</definedName>
  </definedNames>
  <calcPr calcId="124519"/>
</workbook>
</file>

<file path=xl/calcChain.xml><?xml version="1.0" encoding="utf-8"?>
<calcChain xmlns="http://schemas.openxmlformats.org/spreadsheetml/2006/main">
  <c r="E24" i="1"/>
  <c r="H24"/>
  <c r="E25"/>
  <c r="H25"/>
  <c r="D24"/>
  <c r="G24"/>
  <c r="D25"/>
  <c r="G25"/>
  <c r="F4"/>
  <c r="F5"/>
  <c r="F6"/>
  <c r="F7"/>
  <c r="F8"/>
  <c r="F10"/>
  <c r="F12"/>
  <c r="F13"/>
  <c r="F14"/>
  <c r="F15"/>
  <c r="F16"/>
  <c r="F17"/>
  <c r="F18"/>
  <c r="F19"/>
  <c r="F20"/>
  <c r="F21"/>
  <c r="F22"/>
  <c r="F23"/>
  <c r="F24"/>
  <c r="F25"/>
  <c r="E5"/>
  <c r="H5" s="1"/>
  <c r="E6"/>
  <c r="H6" s="1"/>
  <c r="E7"/>
  <c r="H7" s="1"/>
  <c r="E8"/>
  <c r="H8" s="1"/>
  <c r="E10"/>
  <c r="H10" s="1"/>
  <c r="E12"/>
  <c r="H12" s="1"/>
  <c r="E13"/>
  <c r="H13" s="1"/>
  <c r="E14"/>
  <c r="H14" s="1"/>
  <c r="E15"/>
  <c r="H15" s="1"/>
  <c r="E16"/>
  <c r="H16" s="1"/>
  <c r="E17"/>
  <c r="H17" s="1"/>
  <c r="E18"/>
  <c r="H18" s="1"/>
  <c r="E19"/>
  <c r="H19" s="1"/>
  <c r="E20"/>
  <c r="H20" s="1"/>
  <c r="E21"/>
  <c r="H21" s="1"/>
  <c r="E22"/>
  <c r="H22" s="1"/>
  <c r="E23"/>
  <c r="H23" s="1"/>
  <c r="D5"/>
  <c r="G5" s="1"/>
  <c r="D6"/>
  <c r="G6" s="1"/>
  <c r="D7"/>
  <c r="G7" s="1"/>
  <c r="D8"/>
  <c r="G8" s="1"/>
  <c r="D10"/>
  <c r="G10" s="1"/>
  <c r="D12"/>
  <c r="G12" s="1"/>
  <c r="D13"/>
  <c r="G13" s="1"/>
  <c r="D14"/>
  <c r="G14" s="1"/>
  <c r="D15"/>
  <c r="G15" s="1"/>
  <c r="D16"/>
  <c r="G16" s="1"/>
  <c r="D17"/>
  <c r="G17" s="1"/>
  <c r="D18"/>
  <c r="G18" s="1"/>
  <c r="D19"/>
  <c r="G19" s="1"/>
  <c r="D20"/>
  <c r="G20" s="1"/>
  <c r="D21"/>
  <c r="G21" s="1"/>
  <c r="D22"/>
  <c r="G22" s="1"/>
  <c r="D23"/>
  <c r="G23" s="1"/>
  <c r="B9"/>
  <c r="D9" s="1"/>
  <c r="G9" s="1"/>
  <c r="C9"/>
  <c r="F9" s="1"/>
  <c r="C11"/>
  <c r="F11" s="1"/>
  <c r="E4"/>
  <c r="H4" s="1"/>
  <c r="D4"/>
  <c r="G4" s="1"/>
  <c r="E6" i="2"/>
  <c r="E7"/>
  <c r="E8"/>
  <c r="C9"/>
  <c r="B9"/>
  <c r="E9"/>
  <c r="E10"/>
  <c r="E11"/>
  <c r="E12"/>
  <c r="C14"/>
  <c r="B14"/>
  <c r="E14"/>
  <c r="E5"/>
  <c r="D6"/>
  <c r="D7"/>
  <c r="D8"/>
  <c r="D9"/>
  <c r="D10"/>
  <c r="D11"/>
  <c r="D12"/>
  <c r="D13"/>
  <c r="D14"/>
  <c r="D5"/>
  <c r="D6" i="3"/>
  <c r="D10"/>
  <c r="D24"/>
  <c r="F24" s="1"/>
  <c r="E21"/>
  <c r="E24"/>
  <c r="C6"/>
  <c r="C10"/>
  <c r="C21"/>
  <c r="C24" s="1"/>
  <c r="B6"/>
  <c r="B10"/>
  <c r="B21"/>
  <c r="B24" s="1"/>
  <c r="F23"/>
  <c r="F22"/>
  <c r="D21"/>
  <c r="F21" s="1"/>
  <c r="F20"/>
  <c r="F19"/>
  <c r="F18"/>
  <c r="F17"/>
  <c r="F16"/>
  <c r="F15"/>
  <c r="F14"/>
  <c r="F13"/>
  <c r="F12"/>
  <c r="D11"/>
  <c r="F11"/>
  <c r="C11"/>
  <c r="B11"/>
  <c r="F10"/>
  <c r="F9"/>
  <c r="F8"/>
  <c r="F6"/>
  <c r="F5"/>
  <c r="B11" i="1" l="1"/>
  <c r="C26"/>
  <c r="F26" s="1"/>
  <c r="E9"/>
  <c r="H9" s="1"/>
  <c r="D11" l="1"/>
  <c r="G11" s="1"/>
  <c r="B26"/>
  <c r="E11"/>
  <c r="H11" s="1"/>
  <c r="E26" l="1"/>
  <c r="H26" s="1"/>
  <c r="B29"/>
  <c r="D26"/>
  <c r="G26" s="1"/>
</calcChain>
</file>

<file path=xl/sharedStrings.xml><?xml version="1.0" encoding="utf-8"?>
<sst xmlns="http://schemas.openxmlformats.org/spreadsheetml/2006/main" count="71" uniqueCount="52">
  <si>
    <t>загальний фонд</t>
  </si>
  <si>
    <t>спеціальний фонд</t>
  </si>
  <si>
    <t>ВСЬОГО</t>
  </si>
  <si>
    <t>Податок з доходів ФО</t>
  </si>
  <si>
    <t>Дотація вирівнювання</t>
  </si>
  <si>
    <t>Субвенції</t>
  </si>
  <si>
    <t>Власні надходження установ</t>
  </si>
  <si>
    <t>Всього доходів</t>
  </si>
  <si>
    <t>Плата за оренду майнових комплексів та іншого майна, що у комунальній власності</t>
  </si>
  <si>
    <t>Інші надходження</t>
  </si>
  <si>
    <t>Всього  закріплених надходжень</t>
  </si>
  <si>
    <t>Всього власних  надходжень</t>
  </si>
  <si>
    <t>Всього власних  і закріплених надходжень</t>
  </si>
  <si>
    <t>Інша дотація</t>
  </si>
  <si>
    <t>Додаткова дотація</t>
  </si>
  <si>
    <t>Субвенції на утримання об"єктів спільного користування чи ліквідацію негативних наслідків діяльності об"єктів спільного користування</t>
  </si>
  <si>
    <t>Кошти, що надходять до районних та міських (міст республіканського і обласного значення) бюджетів з міських (міст районного значення), селищних, сільських та районних у містах бюджетів</t>
  </si>
  <si>
    <t>Частина чистого прибутку комунальних унітарних підприємств</t>
  </si>
  <si>
    <t>Базова дотація</t>
  </si>
  <si>
    <t>в т.ч. Освітня субвенція</t>
  </si>
  <si>
    <t xml:space="preserve">          Медична субвенція</t>
  </si>
  <si>
    <t>доведено на 2014р.</t>
  </si>
  <si>
    <t>фактичні надходження 2014р.</t>
  </si>
  <si>
    <t>Проект  бюджету району на 2015 рік</t>
  </si>
  <si>
    <t>Доходи бюджету 2015р.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</si>
  <si>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</si>
  <si>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</t>
  </si>
  <si>
    <t>Освітня субвенція</t>
  </si>
  <si>
    <t>Медична субвенція</t>
  </si>
  <si>
    <t>Затверджено на 2015 рік з урахуванням змін</t>
  </si>
  <si>
    <t>Проект надходжень на  2016р.</t>
  </si>
  <si>
    <t>відхилення +/-</t>
  </si>
  <si>
    <t>%</t>
  </si>
  <si>
    <t>Доходи райбюджету на 2016 рік в порівнянні з 2015 роком</t>
  </si>
  <si>
    <t>Плата за надання адміністративних послуг</t>
  </si>
  <si>
    <t>Власні надходження бюджетних установ</t>
  </si>
  <si>
    <t>Медична субвенція на забезпечення лікування хворих на цукровий та нецукровий діабет</t>
  </si>
  <si>
    <t>Разом доходи + базова дотація</t>
  </si>
  <si>
    <t>Інші субвенції (з обласного бюджету)</t>
  </si>
  <si>
    <t>Інші субвенції (від отг)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</si>
  <si>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</si>
  <si>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</si>
  <si>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</si>
  <si>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</si>
  <si>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</si>
  <si>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</si>
  <si>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Проект районного бюджету на 2019 рік</t>
  </si>
  <si>
    <t>зф</t>
  </si>
  <si>
    <t>сф</t>
  </si>
  <si>
    <t>Інші дотації з місцевих бюджетів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</si>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</sst>
</file>

<file path=xl/styles.xml><?xml version="1.0" encoding="utf-8"?>
<styleSheet xmlns="http://schemas.openxmlformats.org/spreadsheetml/2006/main">
  <numFmts count="2">
    <numFmt numFmtId="180" formatCode="0.0"/>
    <numFmt numFmtId="181" formatCode="0.000"/>
  </numFmts>
  <fonts count="36">
    <font>
      <sz val="12"/>
      <name val="Times New Roman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0"/>
      <name val="Helv"/>
      <charset val="204"/>
    </font>
    <font>
      <b/>
      <sz val="12"/>
      <name val="Times New Roman"/>
      <charset val="204"/>
    </font>
    <font>
      <b/>
      <sz val="12"/>
      <name val="Arial"/>
      <family val="2"/>
      <charset val="204"/>
    </font>
    <font>
      <sz val="8"/>
      <name val="Times New Roman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charset val="1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charset val="204"/>
    </font>
    <font>
      <sz val="11"/>
      <color indexed="52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4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0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6" borderId="0" applyNumberFormat="0" applyBorder="0" applyAlignment="0" applyProtection="0"/>
    <xf numFmtId="0" fontId="12" fillId="18" borderId="0" applyNumberFormat="0" applyBorder="0" applyAlignment="0" applyProtection="0"/>
    <xf numFmtId="0" fontId="12" fillId="12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0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18" borderId="0" applyNumberFormat="0" applyBorder="0" applyAlignment="0" applyProtection="0"/>
    <xf numFmtId="0" fontId="12" fillId="12" borderId="0" applyNumberFormat="0" applyBorder="0" applyAlignment="0" applyProtection="0"/>
    <xf numFmtId="0" fontId="12" fillId="23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3" fillId="13" borderId="1" applyNumberFormat="0" applyAlignment="0" applyProtection="0"/>
    <xf numFmtId="0" fontId="13" fillId="7" borderId="1" applyNumberFormat="0" applyAlignment="0" applyProtection="0"/>
    <xf numFmtId="0" fontId="14" fillId="24" borderId="2" applyNumberFormat="0" applyAlignment="0" applyProtection="0"/>
    <xf numFmtId="0" fontId="15" fillId="24" borderId="1" applyNumberFormat="0" applyAlignment="0" applyProtection="0"/>
    <xf numFmtId="0" fontId="16" fillId="6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top"/>
    </xf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25" borderId="8" applyNumberFormat="0" applyAlignment="0" applyProtection="0"/>
    <xf numFmtId="0" fontId="24" fillId="25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3" borderId="0" applyNumberFormat="0" applyBorder="0" applyAlignment="0" applyProtection="0"/>
    <xf numFmtId="0" fontId="28" fillId="26" borderId="1" applyNumberFormat="0" applyAlignment="0" applyProtection="0"/>
    <xf numFmtId="0" fontId="10" fillId="0" borderId="0"/>
    <xf numFmtId="0" fontId="10" fillId="0" borderId="0"/>
    <xf numFmtId="0" fontId="10" fillId="0" borderId="0"/>
    <xf numFmtId="0" fontId="23" fillId="0" borderId="9" applyNumberFormat="0" applyFill="0" applyAlignment="0" applyProtection="0"/>
    <xf numFmtId="0" fontId="29" fillId="3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10" borderId="10" applyNumberFormat="0" applyFont="0" applyAlignment="0" applyProtection="0"/>
    <xf numFmtId="0" fontId="31" fillId="10" borderId="10" applyNumberFormat="0" applyFont="0" applyAlignment="0" applyProtection="0"/>
    <xf numFmtId="0" fontId="14" fillId="26" borderId="2" applyNumberFormat="0" applyAlignment="0" applyProtection="0"/>
    <xf numFmtId="0" fontId="32" fillId="0" borderId="11" applyNumberFormat="0" applyFill="0" applyAlignment="0" applyProtection="0"/>
    <xf numFmtId="0" fontId="33" fillId="13" borderId="0" applyNumberFormat="0" applyBorder="0" applyAlignment="0" applyProtection="0"/>
    <xf numFmtId="0" fontId="6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180" fontId="3" fillId="0" borderId="12" xfId="0" applyNumberFormat="1" applyFont="1" applyBorder="1"/>
    <xf numFmtId="180" fontId="4" fillId="0" borderId="12" xfId="0" applyNumberFormat="1" applyFont="1" applyBorder="1"/>
    <xf numFmtId="0" fontId="3" fillId="0" borderId="13" xfId="0" applyFont="1" applyBorder="1" applyAlignment="1">
      <alignment wrapText="1"/>
    </xf>
    <xf numFmtId="180" fontId="3" fillId="0" borderId="14" xfId="0" applyNumberFormat="1" applyFont="1" applyBorder="1"/>
    <xf numFmtId="0" fontId="4" fillId="0" borderId="13" xfId="0" applyFont="1" applyBorder="1" applyAlignment="1">
      <alignment wrapText="1"/>
    </xf>
    <xf numFmtId="180" fontId="4" fillId="0" borderId="14" xfId="0" applyNumberFormat="1" applyFont="1" applyBorder="1"/>
    <xf numFmtId="0" fontId="4" fillId="0" borderId="15" xfId="0" applyFont="1" applyBorder="1" applyAlignment="1">
      <alignment wrapText="1"/>
    </xf>
    <xf numFmtId="180" fontId="4" fillId="0" borderId="16" xfId="0" applyNumberFormat="1" applyFont="1" applyBorder="1"/>
    <xf numFmtId="0" fontId="3" fillId="0" borderId="13" xfId="0" applyFont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>
      <alignment wrapText="1"/>
    </xf>
    <xf numFmtId="180" fontId="4" fillId="0" borderId="0" xfId="0" applyNumberFormat="1" applyFont="1" applyBorder="1"/>
    <xf numFmtId="0" fontId="3" fillId="0" borderId="17" xfId="0" applyFont="1" applyBorder="1" applyAlignment="1" applyProtection="1">
      <alignment horizontal="left" vertical="top" wrapText="1"/>
      <protection locked="0"/>
    </xf>
    <xf numFmtId="180" fontId="3" fillId="0" borderId="18" xfId="0" applyNumberFormat="1" applyFont="1" applyBorder="1"/>
    <xf numFmtId="0" fontId="3" fillId="0" borderId="19" xfId="0" applyFont="1" applyBorder="1" applyAlignment="1">
      <alignment wrapText="1"/>
    </xf>
    <xf numFmtId="0" fontId="3" fillId="0" borderId="19" xfId="0" applyFont="1" applyBorder="1" applyAlignment="1" applyProtection="1">
      <alignment horizontal="left" vertical="top" wrapText="1"/>
      <protection locked="0"/>
    </xf>
    <xf numFmtId="0" fontId="3" fillId="0" borderId="20" xfId="0" applyFont="1" applyBorder="1" applyAlignment="1" applyProtection="1">
      <alignment horizontal="left" vertical="top" wrapText="1"/>
      <protection locked="0"/>
    </xf>
    <xf numFmtId="180" fontId="4" fillId="0" borderId="19" xfId="0" applyNumberFormat="1" applyFont="1" applyBorder="1"/>
    <xf numFmtId="180" fontId="3" fillId="0" borderId="19" xfId="0" applyNumberFormat="1" applyFont="1" applyBorder="1"/>
    <xf numFmtId="180" fontId="3" fillId="0" borderId="19" xfId="0" applyNumberFormat="1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5" fillId="0" borderId="25" xfId="0" applyFont="1" applyBorder="1"/>
    <xf numFmtId="0" fontId="8" fillId="0" borderId="26" xfId="0" applyFont="1" applyBorder="1" applyAlignment="1">
      <alignment horizontal="center" wrapText="1"/>
    </xf>
    <xf numFmtId="180" fontId="4" fillId="0" borderId="27" xfId="0" applyNumberFormat="1" applyFont="1" applyBorder="1"/>
    <xf numFmtId="180" fontId="1" fillId="0" borderId="12" xfId="0" applyNumberFormat="1" applyFont="1" applyBorder="1"/>
    <xf numFmtId="180" fontId="1" fillId="0" borderId="14" xfId="0" applyNumberFormat="1" applyFont="1" applyBorder="1"/>
    <xf numFmtId="180" fontId="1" fillId="0" borderId="16" xfId="0" applyNumberFormat="1" applyFont="1" applyBorder="1"/>
    <xf numFmtId="180" fontId="1" fillId="0" borderId="27" xfId="0" applyNumberFormat="1" applyFont="1" applyBorder="1"/>
    <xf numFmtId="0" fontId="3" fillId="0" borderId="13" xfId="88" applyFont="1" applyFill="1" applyBorder="1" applyAlignment="1">
      <alignment wrapText="1"/>
    </xf>
    <xf numFmtId="180" fontId="4" fillId="0" borderId="12" xfId="0" applyNumberFormat="1" applyFont="1" applyFill="1" applyBorder="1"/>
    <xf numFmtId="0" fontId="7" fillId="0" borderId="0" xfId="0" applyFont="1"/>
    <xf numFmtId="0" fontId="3" fillId="0" borderId="21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3" xfId="0" applyFont="1" applyFill="1" applyBorder="1" applyAlignment="1">
      <alignment wrapText="1"/>
    </xf>
    <xf numFmtId="180" fontId="3" fillId="0" borderId="12" xfId="0" applyNumberFormat="1" applyFont="1" applyFill="1" applyBorder="1"/>
    <xf numFmtId="0" fontId="0" fillId="0" borderId="0" xfId="0" applyFill="1"/>
    <xf numFmtId="0" fontId="2" fillId="0" borderId="0" xfId="0" applyFont="1" applyFill="1"/>
    <xf numFmtId="0" fontId="3" fillId="0" borderId="13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4" fillId="0" borderId="13" xfId="0" applyFont="1" applyFill="1" applyBorder="1" applyAlignment="1">
      <alignment wrapText="1"/>
    </xf>
    <xf numFmtId="0" fontId="34" fillId="0" borderId="12" xfId="0" applyFont="1" applyFill="1" applyBorder="1" applyAlignment="1">
      <alignment horizontal="center" wrapText="1"/>
    </xf>
    <xf numFmtId="181" fontId="4" fillId="0" borderId="0" xfId="0" applyNumberFormat="1" applyFont="1" applyFill="1" applyBorder="1"/>
    <xf numFmtId="0" fontId="1" fillId="0" borderId="0" xfId="0" applyFont="1" applyFill="1"/>
    <xf numFmtId="180" fontId="3" fillId="0" borderId="14" xfId="0" applyNumberFormat="1" applyFont="1" applyFill="1" applyBorder="1"/>
    <xf numFmtId="180" fontId="4" fillId="0" borderId="16" xfId="0" applyNumberFormat="1" applyFont="1" applyFill="1" applyBorder="1"/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5" fillId="0" borderId="13" xfId="89" applyFont="1" applyBorder="1" applyAlignment="1">
      <alignment wrapText="1"/>
    </xf>
    <xf numFmtId="181" fontId="1" fillId="0" borderId="0" xfId="0" applyNumberFormat="1" applyFont="1" applyFill="1"/>
    <xf numFmtId="180" fontId="0" fillId="0" borderId="19" xfId="0" applyNumberFormat="1" applyFill="1" applyBorder="1"/>
    <xf numFmtId="0" fontId="5" fillId="0" borderId="0" xfId="0" applyFont="1" applyFill="1" applyAlignment="1">
      <alignment horizontal="center" wrapText="1"/>
    </xf>
    <xf numFmtId="0" fontId="0" fillId="0" borderId="28" xfId="0" applyBorder="1" applyAlignment="1">
      <alignment horizontal="center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</cellXfs>
  <cellStyles count="10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- Акцент1" xfId="13" builtinId="31" customBuiltin="1"/>
    <cellStyle name="40% - Акцент2" xfId="14" builtinId="35" customBuiltin="1"/>
    <cellStyle name="40% - Акцент3" xfId="15" builtinId="39" customBuiltin="1"/>
    <cellStyle name="40% - Акцент4" xfId="16" builtinId="43" customBuiltin="1"/>
    <cellStyle name="40% - Акцент5" xfId="17" builtinId="47" customBuiltin="1"/>
    <cellStyle name="40% - Акцент6" xfId="18" builtinId="51" customBuiltin="1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- Акцент1" xfId="25" builtinId="32" customBuiltin="1"/>
    <cellStyle name="60% - Акцент2" xfId="26" builtinId="36" customBuiltin="1"/>
    <cellStyle name="60% - Акцент3" xfId="27" builtinId="40" customBuiltin="1"/>
    <cellStyle name="60% - Акцент4" xfId="28" builtinId="44" customBuiltin="1"/>
    <cellStyle name="60% - Акцент5" xfId="29" builtinId="48" customBuiltin="1"/>
    <cellStyle name="60% - Акцент6" xfId="30" builtinId="52" customBuiltin="1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meresha_07" xfId="37"/>
    <cellStyle name="Акцент1" xfId="38" builtinId="29" customBuiltin="1"/>
    <cellStyle name="Акцент2" xfId="39" builtinId="33" customBuiltin="1"/>
    <cellStyle name="Акцент3" xfId="40" builtinId="37" customBuiltin="1"/>
    <cellStyle name="Акцент4" xfId="41" builtinId="41" customBuiltin="1"/>
    <cellStyle name="Акцент5" xfId="42" builtinId="45" customBuiltin="1"/>
    <cellStyle name="Акцент6" xfId="43" builtinId="49" customBuiltin="1"/>
    <cellStyle name="Акцентування1" xfId="44"/>
    <cellStyle name="Акцентування2" xfId="45"/>
    <cellStyle name="Акцентування3" xfId="46"/>
    <cellStyle name="Акцентування4" xfId="47"/>
    <cellStyle name="Акцентування5" xfId="48"/>
    <cellStyle name="Акцентування6" xfId="49"/>
    <cellStyle name="Ввід" xfId="50"/>
    <cellStyle name="Ввод " xfId="51" builtinId="20" customBuiltin="1"/>
    <cellStyle name="Вывод" xfId="52" builtinId="21" customBuiltin="1"/>
    <cellStyle name="Вычисление" xfId="53" builtinId="22" customBuiltin="1"/>
    <cellStyle name="Добре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Звичайний 10" xfId="59"/>
    <cellStyle name="Звичайний 11" xfId="60"/>
    <cellStyle name="Звичайний 12" xfId="61"/>
    <cellStyle name="Звичайний 13" xfId="62"/>
    <cellStyle name="Звичайний 14" xfId="63"/>
    <cellStyle name="Звичайний 15" xfId="64"/>
    <cellStyle name="Звичайний 16" xfId="65"/>
    <cellStyle name="Звичайний 17" xfId="66"/>
    <cellStyle name="Звичайний 18" xfId="67"/>
    <cellStyle name="Звичайний 19" xfId="68"/>
    <cellStyle name="Звичайний 2" xfId="69"/>
    <cellStyle name="Звичайний 20" xfId="70"/>
    <cellStyle name="Звичайний 3" xfId="71"/>
    <cellStyle name="Звичайний 4" xfId="72"/>
    <cellStyle name="Звичайний 5" xfId="73"/>
    <cellStyle name="Звичайний 6" xfId="74"/>
    <cellStyle name="Звичайний 7" xfId="75"/>
    <cellStyle name="Звичайний 8" xfId="76"/>
    <cellStyle name="Звичайний 9" xfId="77"/>
    <cellStyle name="Звичайний_Додаток _ 3 зм_ни 4575" xfId="78"/>
    <cellStyle name="Зв'язана клітинка" xfId="79"/>
    <cellStyle name="Итог" xfId="80" builtinId="25" customBuiltin="1"/>
    <cellStyle name="Контрольна клітинка" xfId="81"/>
    <cellStyle name="Контрольная ячейка" xfId="82" builtinId="23" customBuiltin="1"/>
    <cellStyle name="Назва" xfId="83"/>
    <cellStyle name="Название" xfId="84" builtinId="15" customBuiltin="1"/>
    <cellStyle name="Нейтральный" xfId="85" builtinId="28" customBuiltin="1"/>
    <cellStyle name="Обчислення" xfId="86"/>
    <cellStyle name="Обычный" xfId="0" builtinId="0"/>
    <cellStyle name="Обычный 2" xfId="87"/>
    <cellStyle name="Обычный_2016р Райбюджет" xfId="88"/>
    <cellStyle name="Обычный_2017р Райбюджет" xfId="89"/>
    <cellStyle name="Підсумок" xfId="90"/>
    <cellStyle name="Плохой" xfId="91" builtinId="27" customBuiltin="1"/>
    <cellStyle name="Поганий" xfId="92"/>
    <cellStyle name="Пояснение" xfId="93" builtinId="53" customBuiltin="1"/>
    <cellStyle name="Примечание" xfId="94" builtinId="10" customBuiltin="1"/>
    <cellStyle name="Примітка" xfId="95"/>
    <cellStyle name="Результат" xfId="96"/>
    <cellStyle name="Связанная ячейка" xfId="97" builtinId="24" customBuiltin="1"/>
    <cellStyle name="Середній" xfId="98"/>
    <cellStyle name="Стиль 1" xfId="99"/>
    <cellStyle name="Текст попередження" xfId="100"/>
    <cellStyle name="Текст пояснення" xfId="101"/>
    <cellStyle name="Текст предупреждения" xfId="102" builtinId="11" customBuiltin="1"/>
    <cellStyle name="Хороший" xfId="103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showZeros="0" tabSelected="1" view="pageBreakPreview" zoomScale="60" workbookViewId="0">
      <selection activeCell="D31" sqref="D31"/>
    </sheetView>
  </sheetViews>
  <sheetFormatPr defaultRowHeight="18.75"/>
  <cols>
    <col min="1" max="1" width="59.5" style="1" customWidth="1"/>
    <col min="2" max="2" width="16.625" style="54" customWidth="1"/>
    <col min="3" max="3" width="14.25" style="2" customWidth="1"/>
    <col min="4" max="4" width="15.875" style="2" customWidth="1"/>
    <col min="5" max="5" width="10.375" bestFit="1" customWidth="1"/>
    <col min="6" max="6" width="9.125" bestFit="1" customWidth="1"/>
    <col min="7" max="8" width="10.375" bestFit="1" customWidth="1"/>
  </cols>
  <sheetData>
    <row r="1" spans="1:8" ht="20.25">
      <c r="A1" s="61" t="s">
        <v>46</v>
      </c>
      <c r="B1" s="61"/>
      <c r="C1" s="61"/>
      <c r="D1" s="61"/>
    </row>
    <row r="2" spans="1:8" ht="21" thickBot="1">
      <c r="A2" s="49"/>
      <c r="B2" s="50"/>
      <c r="C2" s="50"/>
      <c r="D2" s="50"/>
      <c r="E2" s="62">
        <v>2020</v>
      </c>
      <c r="F2" s="62"/>
      <c r="G2" s="62">
        <v>2021</v>
      </c>
      <c r="H2" s="62"/>
    </row>
    <row r="3" spans="1:8" s="43" customFormat="1" ht="42" customHeight="1">
      <c r="A3" s="40"/>
      <c r="B3" s="41" t="s">
        <v>0</v>
      </c>
      <c r="C3" s="41" t="s">
        <v>1</v>
      </c>
      <c r="D3" s="42" t="s">
        <v>2</v>
      </c>
      <c r="E3" s="52" t="s">
        <v>47</v>
      </c>
      <c r="F3" s="52" t="s">
        <v>48</v>
      </c>
      <c r="G3" s="52" t="s">
        <v>47</v>
      </c>
      <c r="H3" s="52" t="s">
        <v>48</v>
      </c>
    </row>
    <row r="4" spans="1:8" s="46" customFormat="1" ht="20.25" customHeight="1">
      <c r="A4" s="44" t="s">
        <v>3</v>
      </c>
      <c r="B4" s="45">
        <v>13824.7</v>
      </c>
      <c r="C4" s="45"/>
      <c r="D4" s="55">
        <f>SUM(B4:C4)</f>
        <v>13824.7</v>
      </c>
      <c r="E4" s="60">
        <f>B4*1.056</f>
        <v>14598.883200000002</v>
      </c>
      <c r="F4" s="60">
        <f>C4*1.056</f>
        <v>0</v>
      </c>
      <c r="G4" s="60">
        <f>D4*1.05</f>
        <v>14515.935000000001</v>
      </c>
      <c r="H4" s="60">
        <f>E4*1.05</f>
        <v>15328.827360000003</v>
      </c>
    </row>
    <row r="5" spans="1:8" s="46" customFormat="1" ht="18">
      <c r="A5" s="37" t="s">
        <v>34</v>
      </c>
      <c r="B5" s="45">
        <v>250</v>
      </c>
      <c r="C5" s="45"/>
      <c r="D5" s="55">
        <f t="shared" ref="D5:D26" si="0">SUM(B5:C5)</f>
        <v>250</v>
      </c>
      <c r="E5" s="60">
        <f t="shared" ref="E5:F26" si="1">B5*1.056</f>
        <v>264</v>
      </c>
      <c r="F5" s="60">
        <f t="shared" si="1"/>
        <v>0</v>
      </c>
      <c r="G5" s="60">
        <f t="shared" ref="G5:H26" si="2">D5*1.05</f>
        <v>262.5</v>
      </c>
      <c r="H5" s="60">
        <f t="shared" si="2"/>
        <v>277.2</v>
      </c>
    </row>
    <row r="6" spans="1:8" s="47" customFormat="1" ht="52.5" customHeight="1">
      <c r="A6" s="44" t="s">
        <v>25</v>
      </c>
      <c r="B6" s="45">
        <v>70</v>
      </c>
      <c r="C6" s="38"/>
      <c r="D6" s="55">
        <f t="shared" si="0"/>
        <v>70</v>
      </c>
      <c r="E6" s="60">
        <f t="shared" si="1"/>
        <v>73.92</v>
      </c>
      <c r="F6" s="60">
        <f t="shared" si="1"/>
        <v>0</v>
      </c>
      <c r="G6" s="60">
        <f t="shared" si="2"/>
        <v>73.5</v>
      </c>
      <c r="H6" s="60">
        <f t="shared" si="2"/>
        <v>77.616</v>
      </c>
    </row>
    <row r="7" spans="1:8" s="47" customFormat="1" ht="21" customHeight="1">
      <c r="A7" s="48" t="s">
        <v>9</v>
      </c>
      <c r="B7" s="45">
        <v>40</v>
      </c>
      <c r="C7" s="38"/>
      <c r="D7" s="55">
        <f t="shared" si="0"/>
        <v>40</v>
      </c>
      <c r="E7" s="60">
        <f t="shared" si="1"/>
        <v>42.24</v>
      </c>
      <c r="F7" s="60">
        <f t="shared" si="1"/>
        <v>0</v>
      </c>
      <c r="G7" s="60">
        <f t="shared" si="2"/>
        <v>42</v>
      </c>
      <c r="H7" s="60">
        <f t="shared" si="2"/>
        <v>44.352000000000004</v>
      </c>
    </row>
    <row r="8" spans="1:8" s="47" customFormat="1" ht="18">
      <c r="A8" s="48" t="s">
        <v>35</v>
      </c>
      <c r="B8" s="45"/>
      <c r="C8" s="45">
        <v>845.7</v>
      </c>
      <c r="D8" s="55">
        <f t="shared" si="0"/>
        <v>845.7</v>
      </c>
      <c r="E8" s="60">
        <f t="shared" si="1"/>
        <v>0</v>
      </c>
      <c r="F8" s="60">
        <f t="shared" si="1"/>
        <v>893.05920000000015</v>
      </c>
      <c r="G8" s="60">
        <f t="shared" si="2"/>
        <v>887.98500000000013</v>
      </c>
      <c r="H8" s="60">
        <f t="shared" si="2"/>
        <v>0</v>
      </c>
    </row>
    <row r="9" spans="1:8" s="3" customFormat="1" ht="24" customHeight="1">
      <c r="A9" s="51" t="s">
        <v>12</v>
      </c>
      <c r="B9" s="38">
        <f>SUM(B4:B8)</f>
        <v>14184.7</v>
      </c>
      <c r="C9" s="38">
        <f>SUM(C4:C7)+C8</f>
        <v>845.7</v>
      </c>
      <c r="D9" s="55">
        <f t="shared" si="0"/>
        <v>15030.400000000001</v>
      </c>
      <c r="E9" s="60">
        <f t="shared" si="1"/>
        <v>14979.043200000002</v>
      </c>
      <c r="F9" s="60">
        <f t="shared" si="1"/>
        <v>893.05920000000015</v>
      </c>
      <c r="G9" s="60">
        <f t="shared" si="2"/>
        <v>15781.920000000002</v>
      </c>
      <c r="H9" s="60">
        <f t="shared" si="2"/>
        <v>15727.995360000003</v>
      </c>
    </row>
    <row r="10" spans="1:8" ht="21" customHeight="1">
      <c r="A10" s="44" t="s">
        <v>18</v>
      </c>
      <c r="B10" s="45">
        <v>1308</v>
      </c>
      <c r="C10" s="45"/>
      <c r="D10" s="55">
        <f t="shared" si="0"/>
        <v>1308</v>
      </c>
      <c r="E10" s="60">
        <f t="shared" si="1"/>
        <v>1381.248</v>
      </c>
      <c r="F10" s="60">
        <f t="shared" si="1"/>
        <v>0</v>
      </c>
      <c r="G10" s="60">
        <f t="shared" si="2"/>
        <v>1373.4</v>
      </c>
      <c r="H10" s="60">
        <f t="shared" si="2"/>
        <v>1450.3104000000001</v>
      </c>
    </row>
    <row r="11" spans="1:8" s="39" customFormat="1" ht="18">
      <c r="A11" s="51" t="s">
        <v>37</v>
      </c>
      <c r="B11" s="38">
        <f>B9+B10</f>
        <v>15492.7</v>
      </c>
      <c r="C11" s="38">
        <f>C9+C10</f>
        <v>845.7</v>
      </c>
      <c r="D11" s="55">
        <f t="shared" si="0"/>
        <v>16338.400000000001</v>
      </c>
      <c r="E11" s="60">
        <f t="shared" si="1"/>
        <v>16360.291200000001</v>
      </c>
      <c r="F11" s="60">
        <f t="shared" si="1"/>
        <v>893.05920000000015</v>
      </c>
      <c r="G11" s="60">
        <f t="shared" si="2"/>
        <v>17155.320000000003</v>
      </c>
      <c r="H11" s="60">
        <f t="shared" si="2"/>
        <v>17178.305760000003</v>
      </c>
    </row>
    <row r="12" spans="1:8" ht="90">
      <c r="A12" s="44" t="s">
        <v>40</v>
      </c>
      <c r="B12" s="45">
        <v>6217.2</v>
      </c>
      <c r="C12" s="45"/>
      <c r="D12" s="55">
        <f t="shared" si="0"/>
        <v>6217.2</v>
      </c>
      <c r="E12" s="60">
        <f t="shared" si="1"/>
        <v>6565.3631999999998</v>
      </c>
      <c r="F12" s="60">
        <f t="shared" si="1"/>
        <v>0</v>
      </c>
      <c r="G12" s="60">
        <f t="shared" si="2"/>
        <v>6528.06</v>
      </c>
      <c r="H12" s="60">
        <f t="shared" si="2"/>
        <v>6893.6313600000003</v>
      </c>
    </row>
    <row r="13" spans="1:8" ht="28.5" customHeight="1">
      <c r="A13" s="44" t="s">
        <v>49</v>
      </c>
      <c r="B13" s="45">
        <v>1060</v>
      </c>
      <c r="C13" s="45"/>
      <c r="D13" s="55">
        <f t="shared" si="0"/>
        <v>1060</v>
      </c>
      <c r="E13" s="60">
        <f t="shared" si="1"/>
        <v>1119.3600000000001</v>
      </c>
      <c r="F13" s="60">
        <f t="shared" si="1"/>
        <v>0</v>
      </c>
      <c r="G13" s="60">
        <f t="shared" si="2"/>
        <v>1113</v>
      </c>
      <c r="H13" s="60">
        <f t="shared" si="2"/>
        <v>1175.3280000000002</v>
      </c>
    </row>
    <row r="14" spans="1:8" ht="18">
      <c r="A14" s="44" t="s">
        <v>27</v>
      </c>
      <c r="B14" s="45">
        <v>6716.5</v>
      </c>
      <c r="C14" s="45"/>
      <c r="D14" s="55">
        <f t="shared" si="0"/>
        <v>6716.5</v>
      </c>
      <c r="E14" s="60">
        <f t="shared" si="1"/>
        <v>7092.6240000000007</v>
      </c>
      <c r="F14" s="60">
        <f t="shared" si="1"/>
        <v>0</v>
      </c>
      <c r="G14" s="60">
        <f t="shared" si="2"/>
        <v>7052.3250000000007</v>
      </c>
      <c r="H14" s="60">
        <f t="shared" si="2"/>
        <v>7447.2552000000014</v>
      </c>
    </row>
    <row r="15" spans="1:8" ht="18">
      <c r="A15" s="44" t="s">
        <v>28</v>
      </c>
      <c r="B15" s="45">
        <v>4340.3999999999996</v>
      </c>
      <c r="C15" s="45"/>
      <c r="D15" s="55">
        <f t="shared" si="0"/>
        <v>4340.3999999999996</v>
      </c>
      <c r="E15" s="60">
        <f t="shared" si="1"/>
        <v>4583.4623999999994</v>
      </c>
      <c r="F15" s="60">
        <f t="shared" si="1"/>
        <v>0</v>
      </c>
      <c r="G15" s="60">
        <f t="shared" si="2"/>
        <v>4557.42</v>
      </c>
      <c r="H15" s="60">
        <f t="shared" si="2"/>
        <v>4812.6355199999998</v>
      </c>
    </row>
    <row r="16" spans="1:8" s="39" customFormat="1" ht="36.75" customHeight="1">
      <c r="A16" s="44" t="s">
        <v>36</v>
      </c>
      <c r="B16" s="45"/>
      <c r="C16" s="38"/>
      <c r="D16" s="55">
        <f t="shared" si="0"/>
        <v>0</v>
      </c>
      <c r="E16" s="60">
        <f t="shared" si="1"/>
        <v>0</v>
      </c>
      <c r="F16" s="60">
        <f t="shared" si="1"/>
        <v>0</v>
      </c>
      <c r="G16" s="60">
        <f t="shared" si="2"/>
        <v>0</v>
      </c>
      <c r="H16" s="60">
        <f t="shared" si="2"/>
        <v>0</v>
      </c>
    </row>
    <row r="17" spans="1:8" s="39" customFormat="1" ht="107.25" customHeight="1">
      <c r="A17" s="58" t="s">
        <v>42</v>
      </c>
      <c r="B17" s="45">
        <v>40369.599999999999</v>
      </c>
      <c r="C17" s="38"/>
      <c r="D17" s="55">
        <f t="shared" si="0"/>
        <v>40369.599999999999</v>
      </c>
      <c r="E17" s="60">
        <f t="shared" si="1"/>
        <v>42630.297599999998</v>
      </c>
      <c r="F17" s="60">
        <f t="shared" si="1"/>
        <v>0</v>
      </c>
      <c r="G17" s="60">
        <f t="shared" si="2"/>
        <v>42388.08</v>
      </c>
      <c r="H17" s="60">
        <f t="shared" si="2"/>
        <v>44761.812480000001</v>
      </c>
    </row>
    <row r="18" spans="1:8" s="39" customFormat="1" ht="92.25" customHeight="1">
      <c r="A18" s="58" t="s">
        <v>43</v>
      </c>
      <c r="B18" s="45">
        <v>3142.4</v>
      </c>
      <c r="C18" s="38"/>
      <c r="D18" s="55">
        <f t="shared" si="0"/>
        <v>3142.4</v>
      </c>
      <c r="E18" s="60">
        <f t="shared" si="1"/>
        <v>3318.3744000000002</v>
      </c>
      <c r="F18" s="60">
        <f t="shared" si="1"/>
        <v>0</v>
      </c>
      <c r="G18" s="60">
        <f t="shared" si="2"/>
        <v>3299.5200000000004</v>
      </c>
      <c r="H18" s="60">
        <f t="shared" si="2"/>
        <v>3484.2931200000003</v>
      </c>
    </row>
    <row r="19" spans="1:8" s="39" customFormat="1" ht="91.5" customHeight="1">
      <c r="A19" s="58" t="s">
        <v>44</v>
      </c>
      <c r="B19" s="45">
        <v>30391.7</v>
      </c>
      <c r="C19" s="38"/>
      <c r="D19" s="55">
        <f t="shared" si="0"/>
        <v>30391.7</v>
      </c>
      <c r="E19" s="60">
        <f t="shared" si="1"/>
        <v>32093.635200000001</v>
      </c>
      <c r="F19" s="60">
        <f t="shared" si="1"/>
        <v>0</v>
      </c>
      <c r="G19" s="60">
        <f t="shared" si="2"/>
        <v>31911.285000000003</v>
      </c>
      <c r="H19" s="60">
        <f t="shared" si="2"/>
        <v>33698.316960000004</v>
      </c>
    </row>
    <row r="20" spans="1:8" s="39" customFormat="1" ht="105.75" customHeight="1">
      <c r="A20" s="58" t="s">
        <v>45</v>
      </c>
      <c r="B20" s="45">
        <v>1039.2</v>
      </c>
      <c r="C20" s="38"/>
      <c r="D20" s="55">
        <f t="shared" si="0"/>
        <v>1039.2</v>
      </c>
      <c r="E20" s="60">
        <f t="shared" si="1"/>
        <v>1097.3952000000002</v>
      </c>
      <c r="F20" s="60">
        <f t="shared" si="1"/>
        <v>0</v>
      </c>
      <c r="G20" s="60">
        <f t="shared" si="2"/>
        <v>1091.1600000000001</v>
      </c>
      <c r="H20" s="60">
        <f t="shared" si="2"/>
        <v>1152.2649600000002</v>
      </c>
    </row>
    <row r="21" spans="1:8" s="39" customFormat="1" ht="62.25" customHeight="1">
      <c r="A21" s="57" t="s">
        <v>41</v>
      </c>
      <c r="B21" s="45">
        <v>12615</v>
      </c>
      <c r="C21" s="38"/>
      <c r="D21" s="55">
        <f t="shared" si="0"/>
        <v>12615</v>
      </c>
      <c r="E21" s="60">
        <f t="shared" si="1"/>
        <v>13321.44</v>
      </c>
      <c r="F21" s="60">
        <f t="shared" si="1"/>
        <v>0</v>
      </c>
      <c r="G21" s="60">
        <f t="shared" si="2"/>
        <v>13245.75</v>
      </c>
      <c r="H21" s="60">
        <f t="shared" si="2"/>
        <v>13987.512000000001</v>
      </c>
    </row>
    <row r="22" spans="1:8" s="39" customFormat="1" ht="62.25" customHeight="1">
      <c r="A22" s="57" t="s">
        <v>50</v>
      </c>
      <c r="B22" s="45">
        <v>169.3</v>
      </c>
      <c r="C22" s="38"/>
      <c r="D22" s="55">
        <f t="shared" si="0"/>
        <v>169.3</v>
      </c>
      <c r="E22" s="60">
        <f t="shared" si="1"/>
        <v>178.78080000000003</v>
      </c>
      <c r="F22" s="60">
        <f t="shared" si="1"/>
        <v>0</v>
      </c>
      <c r="G22" s="60">
        <f t="shared" si="2"/>
        <v>177.76500000000001</v>
      </c>
      <c r="H22" s="60">
        <f t="shared" si="2"/>
        <v>187.71984000000003</v>
      </c>
    </row>
    <row r="23" spans="1:8" s="3" customFormat="1" ht="54.75" customHeight="1">
      <c r="A23" s="48" t="s">
        <v>51</v>
      </c>
      <c r="B23" s="45">
        <v>315.8</v>
      </c>
      <c r="C23" s="45"/>
      <c r="D23" s="55">
        <f t="shared" si="0"/>
        <v>315.8</v>
      </c>
      <c r="E23" s="60">
        <f t="shared" si="1"/>
        <v>333.48480000000001</v>
      </c>
      <c r="F23" s="60">
        <f t="shared" si="1"/>
        <v>0</v>
      </c>
      <c r="G23" s="60">
        <f t="shared" si="2"/>
        <v>331.59000000000003</v>
      </c>
      <c r="H23" s="60">
        <f t="shared" si="2"/>
        <v>350.15904</v>
      </c>
    </row>
    <row r="24" spans="1:8" s="3" customFormat="1" ht="18">
      <c r="A24" s="44" t="s">
        <v>38</v>
      </c>
      <c r="B24" s="45">
        <v>233.4</v>
      </c>
      <c r="C24" s="38"/>
      <c r="D24" s="55">
        <f t="shared" si="0"/>
        <v>233.4</v>
      </c>
      <c r="E24" s="60">
        <f t="shared" si="1"/>
        <v>246.47040000000001</v>
      </c>
      <c r="F24" s="60">
        <f t="shared" si="1"/>
        <v>0</v>
      </c>
      <c r="G24" s="60">
        <f t="shared" si="2"/>
        <v>245.07000000000002</v>
      </c>
      <c r="H24" s="60">
        <f t="shared" si="2"/>
        <v>258.79392000000001</v>
      </c>
    </row>
    <row r="25" spans="1:8" s="3" customFormat="1" ht="18">
      <c r="A25" s="44" t="s">
        <v>39</v>
      </c>
      <c r="B25" s="45">
        <v>5856.1</v>
      </c>
      <c r="C25" s="38"/>
      <c r="D25" s="55">
        <f t="shared" si="0"/>
        <v>5856.1</v>
      </c>
      <c r="E25" s="60">
        <f t="shared" si="1"/>
        <v>6184.0416000000005</v>
      </c>
      <c r="F25" s="60">
        <f t="shared" si="1"/>
        <v>0</v>
      </c>
      <c r="G25" s="60">
        <f t="shared" si="2"/>
        <v>6148.9050000000007</v>
      </c>
      <c r="H25" s="60">
        <f t="shared" si="2"/>
        <v>6493.2436800000005</v>
      </c>
    </row>
    <row r="26" spans="1:8" s="3" customFormat="1" thickBot="1">
      <c r="A26" s="10" t="s">
        <v>2</v>
      </c>
      <c r="B26" s="56">
        <f>B11+B12+B13+B14+B15+B17+B18+B19+B20+B21+B22+B23+B24+B25</f>
        <v>127959.29999999999</v>
      </c>
      <c r="C26" s="56">
        <f>C11</f>
        <v>845.7</v>
      </c>
      <c r="D26" s="55">
        <f t="shared" si="0"/>
        <v>128804.99999999999</v>
      </c>
      <c r="E26" s="60">
        <f t="shared" si="1"/>
        <v>135125.0208</v>
      </c>
      <c r="F26" s="60">
        <f t="shared" si="1"/>
        <v>893.05920000000015</v>
      </c>
      <c r="G26" s="60">
        <f t="shared" si="2"/>
        <v>135245.25</v>
      </c>
      <c r="H26" s="60">
        <f t="shared" si="2"/>
        <v>141881.27184</v>
      </c>
    </row>
    <row r="27" spans="1:8" s="3" customFormat="1" ht="18">
      <c r="A27" s="13"/>
      <c r="B27" s="53"/>
      <c r="C27" s="14"/>
      <c r="D27" s="14"/>
    </row>
    <row r="28" spans="1:8" s="3" customFormat="1" ht="18">
      <c r="A28" s="13"/>
      <c r="B28" s="53">
        <v>127709.3</v>
      </c>
      <c r="C28" s="14"/>
      <c r="D28" s="14"/>
    </row>
    <row r="29" spans="1:8">
      <c r="B29" s="59">
        <f>B28-B26</f>
        <v>-249.99999999998545</v>
      </c>
    </row>
  </sheetData>
  <mergeCells count="3">
    <mergeCell ref="A1:D1"/>
    <mergeCell ref="E2:F2"/>
    <mergeCell ref="G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6" orientation="portrait" r:id="rId1"/>
  <headerFooter alignWithMargins="0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showZeros="0" view="pageBreakPreview" zoomScale="60" workbookViewId="0">
      <selection activeCell="E29" sqref="E29"/>
    </sheetView>
  </sheetViews>
  <sheetFormatPr defaultRowHeight="18.75"/>
  <cols>
    <col min="1" max="1" width="29.875" style="1" customWidth="1"/>
    <col min="2" max="2" width="13.375" style="1" customWidth="1"/>
    <col min="3" max="3" width="15.875" style="1" customWidth="1"/>
    <col min="4" max="4" width="14.875" style="2" customWidth="1"/>
    <col min="5" max="5" width="14.25" style="2" customWidth="1"/>
  </cols>
  <sheetData>
    <row r="1" spans="1:5" ht="20.25">
      <c r="A1" s="63"/>
      <c r="B1" s="64"/>
      <c r="C1" s="64"/>
      <c r="D1" s="64"/>
      <c r="E1" s="64"/>
    </row>
    <row r="2" spans="1:5" ht="20.25">
      <c r="A2" s="27"/>
      <c r="B2" s="28"/>
      <c r="C2" s="28"/>
      <c r="D2" s="29"/>
      <c r="E2" s="29"/>
    </row>
    <row r="3" spans="1:5" thickBot="1">
      <c r="A3" s="65" t="s">
        <v>33</v>
      </c>
      <c r="B3" s="66"/>
      <c r="C3" s="66"/>
      <c r="D3" s="66"/>
      <c r="E3" s="66"/>
    </row>
    <row r="4" spans="1:5" s="24" customFormat="1" ht="104.25" customHeight="1">
      <c r="A4" s="23"/>
      <c r="B4" s="25" t="s">
        <v>29</v>
      </c>
      <c r="C4" s="25" t="s">
        <v>30</v>
      </c>
      <c r="D4" s="26" t="s">
        <v>31</v>
      </c>
      <c r="E4" s="31" t="s">
        <v>32</v>
      </c>
    </row>
    <row r="5" spans="1:5">
      <c r="A5" s="6" t="s">
        <v>3</v>
      </c>
      <c r="B5" s="4">
        <v>18288.900000000001</v>
      </c>
      <c r="C5" s="4">
        <v>20540</v>
      </c>
      <c r="D5" s="33">
        <f>C5-B5</f>
        <v>2251.0999999999985</v>
      </c>
      <c r="E5" s="34">
        <f>C5/B5*100</f>
        <v>112.30855874328142</v>
      </c>
    </row>
    <row r="6" spans="1:5" ht="126.75">
      <c r="A6" s="6" t="s">
        <v>25</v>
      </c>
      <c r="B6" s="4">
        <v>65</v>
      </c>
      <c r="C6" s="4">
        <v>60</v>
      </c>
      <c r="D6" s="33">
        <f t="shared" ref="D6:D14" si="0">C6-B6</f>
        <v>-5</v>
      </c>
      <c r="E6" s="34">
        <f t="shared" ref="E6:E14" si="1">C6/B6*100</f>
        <v>92.307692307692307</v>
      </c>
    </row>
    <row r="7" spans="1:5">
      <c r="A7" s="12" t="s">
        <v>26</v>
      </c>
      <c r="B7" s="4">
        <v>0.7</v>
      </c>
      <c r="C7" s="4">
        <v>1</v>
      </c>
      <c r="D7" s="33">
        <f t="shared" si="0"/>
        <v>0.30000000000000004</v>
      </c>
      <c r="E7" s="34">
        <f t="shared" si="1"/>
        <v>142.85714285714286</v>
      </c>
    </row>
    <row r="8" spans="1:5">
      <c r="A8" s="12" t="s">
        <v>9</v>
      </c>
      <c r="B8" s="4">
        <v>170.7</v>
      </c>
      <c r="C8" s="4">
        <v>222</v>
      </c>
      <c r="D8" s="33">
        <f t="shared" si="0"/>
        <v>51.300000000000011</v>
      </c>
      <c r="E8" s="34">
        <f t="shared" si="1"/>
        <v>130.05272407732866</v>
      </c>
    </row>
    <row r="9" spans="1:5" ht="54.75">
      <c r="A9" s="8" t="s">
        <v>12</v>
      </c>
      <c r="B9" s="5">
        <f>SUM(B5:B8)</f>
        <v>18525.300000000003</v>
      </c>
      <c r="C9" s="5">
        <f>SUM(C5:C8)</f>
        <v>20823</v>
      </c>
      <c r="D9" s="33">
        <f t="shared" si="0"/>
        <v>2297.6999999999971</v>
      </c>
      <c r="E9" s="34">
        <f t="shared" si="1"/>
        <v>112.40303800748164</v>
      </c>
    </row>
    <row r="10" spans="1:5">
      <c r="A10" s="6" t="s">
        <v>18</v>
      </c>
      <c r="B10" s="4">
        <v>4217.3</v>
      </c>
      <c r="C10" s="4">
        <v>2998.8</v>
      </c>
      <c r="D10" s="33">
        <f t="shared" si="0"/>
        <v>-1218.5</v>
      </c>
      <c r="E10" s="34">
        <f t="shared" si="1"/>
        <v>71.107106442510613</v>
      </c>
    </row>
    <row r="11" spans="1:5">
      <c r="A11" s="6" t="s">
        <v>27</v>
      </c>
      <c r="B11" s="4">
        <v>22153.7</v>
      </c>
      <c r="C11" s="4">
        <v>24001.5</v>
      </c>
      <c r="D11" s="33">
        <f t="shared" si="0"/>
        <v>1847.7999999999993</v>
      </c>
      <c r="E11" s="34">
        <f t="shared" si="1"/>
        <v>108.3408189151248</v>
      </c>
    </row>
    <row r="12" spans="1:5">
      <c r="A12" s="6" t="s">
        <v>28</v>
      </c>
      <c r="B12" s="4">
        <v>16291.8</v>
      </c>
      <c r="C12" s="4">
        <v>17182.400000000001</v>
      </c>
      <c r="D12" s="33">
        <f t="shared" si="0"/>
        <v>890.60000000000218</v>
      </c>
      <c r="E12" s="34">
        <f t="shared" si="1"/>
        <v>105.46655372641453</v>
      </c>
    </row>
    <row r="13" spans="1:5">
      <c r="A13" s="8"/>
      <c r="B13" s="5"/>
      <c r="C13" s="5"/>
      <c r="D13" s="33">
        <f t="shared" si="0"/>
        <v>0</v>
      </c>
      <c r="E13" s="34"/>
    </row>
    <row r="14" spans="1:5" ht="19.5" thickBot="1">
      <c r="A14" s="10" t="s">
        <v>2</v>
      </c>
      <c r="B14" s="11">
        <f>B9+B10+B11+B12</f>
        <v>61188.100000000006</v>
      </c>
      <c r="C14" s="11">
        <f>C9+C10+C11+C12</f>
        <v>65005.700000000004</v>
      </c>
      <c r="D14" s="35">
        <f t="shared" si="0"/>
        <v>3817.5999999999985</v>
      </c>
      <c r="E14" s="36">
        <f t="shared" si="1"/>
        <v>106.23912165927689</v>
      </c>
    </row>
  </sheetData>
  <mergeCells count="2">
    <mergeCell ref="A1:E1"/>
    <mergeCell ref="A3:E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A4" sqref="A4"/>
    </sheetView>
  </sheetViews>
  <sheetFormatPr defaultRowHeight="15.75"/>
  <cols>
    <col min="1" max="1" width="31" customWidth="1"/>
    <col min="2" max="4" width="10" bestFit="1" customWidth="1"/>
    <col min="6" max="6" width="10" bestFit="1" customWidth="1"/>
  </cols>
  <sheetData>
    <row r="1" spans="1:6" ht="20.25">
      <c r="A1" s="63" t="s">
        <v>23</v>
      </c>
      <c r="B1" s="64"/>
      <c r="C1" s="64"/>
      <c r="D1" s="64"/>
      <c r="E1" s="64"/>
      <c r="F1" s="67"/>
    </row>
    <row r="2" spans="1:6" ht="20.25">
      <c r="A2" s="27"/>
      <c r="B2" s="28"/>
      <c r="C2" s="28"/>
      <c r="D2" s="29"/>
      <c r="E2" s="29"/>
      <c r="F2" s="30"/>
    </row>
    <row r="3" spans="1:6" ht="18.75" thickBot="1">
      <c r="A3" s="68" t="s">
        <v>24</v>
      </c>
      <c r="B3" s="69"/>
      <c r="C3" s="69"/>
      <c r="D3" s="69"/>
      <c r="E3" s="69"/>
      <c r="F3" s="70"/>
    </row>
    <row r="4" spans="1:6" ht="63" customHeight="1">
      <c r="A4" s="23"/>
      <c r="B4" s="25" t="s">
        <v>21</v>
      </c>
      <c r="C4" s="25" t="s">
        <v>22</v>
      </c>
      <c r="D4" s="26" t="s">
        <v>0</v>
      </c>
      <c r="E4" s="26" t="s">
        <v>1</v>
      </c>
      <c r="F4" s="31" t="s">
        <v>2</v>
      </c>
    </row>
    <row r="5" spans="1:6" ht="18">
      <c r="A5" s="6" t="s">
        <v>3</v>
      </c>
      <c r="B5" s="17">
        <v>9100.2999999999993</v>
      </c>
      <c r="C5" s="17">
        <v>11917.1</v>
      </c>
      <c r="D5" s="4">
        <v>13157.1</v>
      </c>
      <c r="E5" s="4"/>
      <c r="F5" s="7">
        <f t="shared" ref="F5:F24" si="0">SUM(D5:E5)</f>
        <v>13157.1</v>
      </c>
    </row>
    <row r="6" spans="1:6" ht="36">
      <c r="A6" s="8" t="s">
        <v>10</v>
      </c>
      <c r="B6" s="5">
        <f>SUM(B5:B5)</f>
        <v>9100.2999999999993</v>
      </c>
      <c r="C6" s="5">
        <f>SUM(C5:C5)</f>
        <v>11917.1</v>
      </c>
      <c r="D6" s="5">
        <f>SUM(D5:D5)</f>
        <v>13157.1</v>
      </c>
      <c r="E6" s="5"/>
      <c r="F6" s="9">
        <f t="shared" si="0"/>
        <v>13157.1</v>
      </c>
    </row>
    <row r="7" spans="1:6" ht="54">
      <c r="A7" s="6" t="s">
        <v>17</v>
      </c>
      <c r="B7" s="20"/>
      <c r="C7" s="21">
        <v>0.3</v>
      </c>
      <c r="D7" s="5"/>
      <c r="E7" s="5"/>
      <c r="F7" s="7"/>
    </row>
    <row r="8" spans="1:6" ht="72">
      <c r="A8" s="6" t="s">
        <v>8</v>
      </c>
      <c r="B8" s="22">
        <v>65</v>
      </c>
      <c r="C8" s="17">
        <v>56.6</v>
      </c>
      <c r="D8" s="4">
        <v>65</v>
      </c>
      <c r="E8" s="5"/>
      <c r="F8" s="7">
        <f t="shared" si="0"/>
        <v>65</v>
      </c>
    </row>
    <row r="9" spans="1:6" ht="18">
      <c r="A9" s="12" t="s">
        <v>9</v>
      </c>
      <c r="B9" s="22">
        <v>195</v>
      </c>
      <c r="C9" s="17">
        <v>78.900000000000006</v>
      </c>
      <c r="D9" s="4">
        <v>100</v>
      </c>
      <c r="E9" s="5"/>
      <c r="F9" s="7">
        <f t="shared" si="0"/>
        <v>100</v>
      </c>
    </row>
    <row r="10" spans="1:6" ht="36">
      <c r="A10" s="8" t="s">
        <v>11</v>
      </c>
      <c r="B10" s="5">
        <f>SUM(B8:B9)</f>
        <v>260</v>
      </c>
      <c r="C10" s="5">
        <f>SUM(C7:C9)</f>
        <v>135.80000000000001</v>
      </c>
      <c r="D10" s="5">
        <f>SUM(D8:D9)</f>
        <v>165</v>
      </c>
      <c r="E10" s="5"/>
      <c r="F10" s="9">
        <f t="shared" si="0"/>
        <v>165</v>
      </c>
    </row>
    <row r="11" spans="1:6" ht="33.75" customHeight="1">
      <c r="A11" s="8" t="s">
        <v>12</v>
      </c>
      <c r="B11" s="5">
        <f>B6+B10</f>
        <v>9360.2999999999993</v>
      </c>
      <c r="C11" s="5">
        <f>C6+C10</f>
        <v>12052.9</v>
      </c>
      <c r="D11" s="5">
        <f>D6+D10</f>
        <v>13322.1</v>
      </c>
      <c r="E11" s="5"/>
      <c r="F11" s="9">
        <f t="shared" si="0"/>
        <v>13322.1</v>
      </c>
    </row>
    <row r="12" spans="1:6" ht="18">
      <c r="A12" s="6" t="s">
        <v>4</v>
      </c>
      <c r="B12" s="17">
        <v>42303.3</v>
      </c>
      <c r="C12" s="17">
        <v>41338.5</v>
      </c>
      <c r="D12" s="4"/>
      <c r="E12" s="4"/>
      <c r="F12" s="7">
        <f t="shared" si="0"/>
        <v>0</v>
      </c>
    </row>
    <row r="13" spans="1:6" ht="19.5" customHeight="1">
      <c r="A13" s="6" t="s">
        <v>18</v>
      </c>
      <c r="B13" s="17"/>
      <c r="C13" s="17"/>
      <c r="D13" s="4">
        <v>4217.3</v>
      </c>
      <c r="E13" s="4"/>
      <c r="F13" s="7">
        <f t="shared" si="0"/>
        <v>4217.3</v>
      </c>
    </row>
    <row r="14" spans="1:6" ht="21" customHeight="1">
      <c r="A14" s="6" t="s">
        <v>14</v>
      </c>
      <c r="B14" s="17">
        <v>171.9</v>
      </c>
      <c r="C14" s="17">
        <v>1694</v>
      </c>
      <c r="D14" s="4"/>
      <c r="E14" s="4"/>
      <c r="F14" s="7">
        <f t="shared" si="0"/>
        <v>0</v>
      </c>
    </row>
    <row r="15" spans="1:6" ht="21.75" customHeight="1">
      <c r="A15" s="6" t="s">
        <v>13</v>
      </c>
      <c r="B15" s="17"/>
      <c r="C15" s="17"/>
      <c r="D15" s="4">
        <v>147.30000000000001</v>
      </c>
      <c r="E15" s="4"/>
      <c r="F15" s="7">
        <f t="shared" si="0"/>
        <v>147.30000000000001</v>
      </c>
    </row>
    <row r="16" spans="1:6" ht="21.75" customHeight="1">
      <c r="A16" s="6" t="s">
        <v>5</v>
      </c>
      <c r="B16" s="17">
        <v>30984.6</v>
      </c>
      <c r="C16" s="22">
        <v>31023.4</v>
      </c>
      <c r="D16" s="4">
        <v>71016.100000000006</v>
      </c>
      <c r="E16" s="4"/>
      <c r="F16" s="7">
        <f t="shared" si="0"/>
        <v>71016.100000000006</v>
      </c>
    </row>
    <row r="17" spans="1:6" ht="108.75" customHeight="1">
      <c r="A17" s="12" t="s">
        <v>15</v>
      </c>
      <c r="B17" s="18"/>
      <c r="C17" s="18"/>
      <c r="D17" s="4">
        <v>76.92</v>
      </c>
      <c r="E17" s="4"/>
      <c r="F17" s="7">
        <f t="shared" si="0"/>
        <v>76.92</v>
      </c>
    </row>
    <row r="18" spans="1:6" ht="18">
      <c r="A18" s="12" t="s">
        <v>19</v>
      </c>
      <c r="B18" s="18"/>
      <c r="C18" s="18"/>
      <c r="D18" s="4">
        <v>20935.2</v>
      </c>
      <c r="E18" s="4"/>
      <c r="F18" s="7">
        <f t="shared" si="0"/>
        <v>20935.2</v>
      </c>
    </row>
    <row r="19" spans="1:6" ht="18">
      <c r="A19" s="12" t="s">
        <v>20</v>
      </c>
      <c r="B19" s="18"/>
      <c r="C19" s="18"/>
      <c r="D19" s="4">
        <v>15466</v>
      </c>
      <c r="E19" s="4"/>
      <c r="F19" s="7">
        <f t="shared" si="0"/>
        <v>15466</v>
      </c>
    </row>
    <row r="20" spans="1:6" ht="36">
      <c r="A20" s="6" t="s">
        <v>6</v>
      </c>
      <c r="B20" s="17"/>
      <c r="C20" s="17"/>
      <c r="D20" s="4"/>
      <c r="E20" s="4">
        <v>1697.3</v>
      </c>
      <c r="F20" s="7">
        <f t="shared" si="0"/>
        <v>1697.3</v>
      </c>
    </row>
    <row r="21" spans="1:6" ht="18">
      <c r="A21" s="8" t="s">
        <v>7</v>
      </c>
      <c r="B21" s="5">
        <f>B6+B10+B12+B14+B16</f>
        <v>82820.100000000006</v>
      </c>
      <c r="C21" s="5">
        <f>C6+C10+C12+C14+C16</f>
        <v>86108.800000000003</v>
      </c>
      <c r="D21" s="5">
        <f>D6+D10+D12+D14+D16</f>
        <v>84338.200000000012</v>
      </c>
      <c r="E21" s="5">
        <f>E20+E16+E15+E12+E11+E14+E17</f>
        <v>1697.3</v>
      </c>
      <c r="F21" s="9">
        <f t="shared" si="0"/>
        <v>86035.500000000015</v>
      </c>
    </row>
    <row r="22" spans="1:6" ht="162">
      <c r="A22" s="12" t="s">
        <v>16</v>
      </c>
      <c r="B22" s="4">
        <v>260.7</v>
      </c>
      <c r="C22" s="4">
        <v>208.1</v>
      </c>
      <c r="D22" s="4"/>
      <c r="E22" s="4"/>
      <c r="F22" s="7">
        <f t="shared" si="0"/>
        <v>0</v>
      </c>
    </row>
    <row r="23" spans="1:6" ht="18">
      <c r="A23" s="15"/>
      <c r="B23" s="19"/>
      <c r="C23" s="19"/>
      <c r="D23" s="16"/>
      <c r="E23" s="16"/>
      <c r="F23" s="7">
        <f t="shared" si="0"/>
        <v>0</v>
      </c>
    </row>
    <row r="24" spans="1:6" ht="18.75" thickBot="1">
      <c r="A24" s="10" t="s">
        <v>2</v>
      </c>
      <c r="B24" s="11">
        <f>SUM(B21:B22)</f>
        <v>83080.800000000003</v>
      </c>
      <c r="C24" s="11">
        <f>SUM(C21:C22)</f>
        <v>86316.900000000009</v>
      </c>
      <c r="D24" s="11">
        <f>D6+D10+D13+D16</f>
        <v>88555.5</v>
      </c>
      <c r="E24" s="11">
        <f>SUM(E21:E23)</f>
        <v>1697.3</v>
      </c>
      <c r="F24" s="32">
        <f t="shared" si="0"/>
        <v>90252.800000000003</v>
      </c>
    </row>
  </sheetData>
  <mergeCells count="2">
    <mergeCell ref="A1:F1"/>
    <mergeCell ref="A3:F3"/>
  </mergeCells>
  <phoneticPr fontId="9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2017р Райбюджет</vt:lpstr>
      <vt:lpstr>2016р в порівнянні з 2015р Райб</vt:lpstr>
      <vt:lpstr>Доходи Зведений б-т 2015</vt:lpstr>
      <vt:lpstr>'2016р в порівнянні з 2015р Райб'!Область_печати</vt:lpstr>
      <vt:lpstr>'2017р Райбюджет'!Область_печати</vt:lpstr>
    </vt:vector>
  </TitlesOfParts>
  <Company>Finotdel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Vn-polit</cp:lastModifiedBy>
  <cp:lastPrinted>2018-11-23T11:44:23Z</cp:lastPrinted>
  <dcterms:created xsi:type="dcterms:W3CDTF">2006-12-28T09:50:26Z</dcterms:created>
  <dcterms:modified xsi:type="dcterms:W3CDTF">2018-12-19T09:42:37Z</dcterms:modified>
</cp:coreProperties>
</file>